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ЭтаКнига" defaultThemeVersion="124226"/>
  <bookViews>
    <workbookView xWindow="0" yWindow="0" windowWidth="28800" windowHeight="11730" activeTab="1"/>
  </bookViews>
  <sheets>
    <sheet name="общие сведения" sheetId="6" r:id="rId1"/>
    <sheet name="ЗС" sheetId="4" r:id="rId2"/>
    <sheet name="п.2." sheetId="7" state="hidden" r:id="rId3"/>
    <sheet name="КТ" sheetId="8" r:id="rId4"/>
  </sheets>
  <definedNames>
    <definedName name="_72ч">'общие сведения'!$A$160</definedName>
    <definedName name="_ftn1" localSheetId="1">ЗС!#REF!</definedName>
    <definedName name="_ftn2" localSheetId="1">ЗС!#REF!</definedName>
    <definedName name="_ftnref1" localSheetId="1">ЗС!#REF!</definedName>
    <definedName name="_ftnref2" localSheetId="1">ЗС!#REF!</definedName>
    <definedName name="_дпо">'общие сведения'!$A$167</definedName>
    <definedName name="_рек3">'общие сведения'!$A$169</definedName>
    <definedName name="FIO">ЗС!$O$9</definedName>
    <definedName name="proverka">ЗС!$D$318</definedName>
    <definedName name="Аспирант_100">ЗС!#REF!</definedName>
    <definedName name="ВПО_ПП_0">ЗС!#REF!</definedName>
    <definedName name="Всего">ЗС!$AN$270</definedName>
    <definedName name="вывод1">'общие сведения'!$F$67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>ЗС!#REF!</definedName>
    <definedName name="место_ОС">'общие сведения'!$C$33</definedName>
    <definedName name="МуницОбр_ОС">'общие сведения'!$G$31</definedName>
    <definedName name="_xlnm.Print_Area" localSheetId="1">ЗС!$A$2:$BE$300</definedName>
    <definedName name="_xlnm.Print_Area" localSheetId="3">КТ!$A$1:$N$37</definedName>
    <definedName name="_xlnm.Print_Area" localSheetId="0">'общие сведения'!$A$3:$J$98</definedName>
    <definedName name="порог_в">ЗС!$X$268</definedName>
    <definedName name="порог_п">ЗС!$X$267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45621"/>
</workbook>
</file>

<file path=xl/calcChain.xml><?xml version="1.0" encoding="utf-8"?>
<calcChain xmlns="http://schemas.openxmlformats.org/spreadsheetml/2006/main">
  <c r="BH268" i="4" l="1"/>
  <c r="BI268" i="4" l="1"/>
  <c r="A66" i="6" l="1"/>
  <c r="L46" i="6"/>
  <c r="I36" i="6" s="1"/>
  <c r="E18" i="6"/>
  <c r="E17" i="6"/>
  <c r="O9" i="4"/>
  <c r="H5" i="6"/>
  <c r="R5" i="6"/>
  <c r="BG2" i="4"/>
  <c r="BI2" i="4"/>
  <c r="BK2" i="4" s="1"/>
  <c r="BG3" i="4"/>
  <c r="BI3" i="4"/>
  <c r="BK3" i="4" s="1"/>
  <c r="L21" i="6"/>
  <c r="BG4" i="4"/>
  <c r="BI4" i="4"/>
  <c r="BK4" i="4" s="1"/>
  <c r="BG5" i="4"/>
  <c r="BI5" i="4"/>
  <c r="BK5" i="4" s="1"/>
  <c r="BG6" i="4"/>
  <c r="BI6" i="4"/>
  <c r="BK6" i="4" s="1"/>
  <c r="BG7" i="4"/>
  <c r="BI7" i="4"/>
  <c r="BK7" i="4" s="1"/>
  <c r="BG8" i="4"/>
  <c r="BI8" i="4"/>
  <c r="BK8" i="4" s="1"/>
  <c r="BG9" i="4"/>
  <c r="BI9" i="4"/>
  <c r="BK9" i="4" s="1"/>
  <c r="BG10" i="4"/>
  <c r="BI10" i="4"/>
  <c r="BK10" i="4" s="1"/>
  <c r="BG11" i="4"/>
  <c r="BI11" i="4"/>
  <c r="BK11" i="4" s="1"/>
  <c r="BG12" i="4"/>
  <c r="BI12" i="4"/>
  <c r="BK12" i="4" s="1"/>
  <c r="BG13" i="4"/>
  <c r="BI13" i="4"/>
  <c r="BK13" i="4" s="1"/>
  <c r="BG14" i="4"/>
  <c r="BI14" i="4"/>
  <c r="BK14" i="4" s="1"/>
  <c r="BG15" i="4"/>
  <c r="BI15" i="4"/>
  <c r="BK15" i="4" s="1"/>
  <c r="BG16" i="4"/>
  <c r="BI16" i="4"/>
  <c r="BK16" i="4" s="1"/>
  <c r="BG17" i="4"/>
  <c r="BI17" i="4"/>
  <c r="BK17" i="4" s="1"/>
  <c r="BG18" i="4"/>
  <c r="BI18" i="4"/>
  <c r="BK18" i="4" s="1"/>
  <c r="BG19" i="4"/>
  <c r="BI19" i="4"/>
  <c r="BK19" i="4" s="1"/>
  <c r="BG20" i="4"/>
  <c r="BI20" i="4"/>
  <c r="BK20" i="4" s="1"/>
  <c r="BG21" i="4"/>
  <c r="BI21" i="4"/>
  <c r="BK21" i="4" s="1"/>
  <c r="BG22" i="4"/>
  <c r="BI22" i="4"/>
  <c r="BK22" i="4" s="1"/>
  <c r="BG23" i="4"/>
  <c r="BI23" i="4"/>
  <c r="BK23" i="4" s="1"/>
  <c r="BG24" i="4"/>
  <c r="BI24" i="4"/>
  <c r="BK24" i="4" s="1"/>
  <c r="BG25" i="4"/>
  <c r="BI25" i="4"/>
  <c r="BK25" i="4" s="1"/>
  <c r="BG26" i="4"/>
  <c r="BI26" i="4"/>
  <c r="BK26" i="4" s="1"/>
  <c r="BG27" i="4"/>
  <c r="BI27" i="4"/>
  <c r="BK27" i="4" s="1"/>
  <c r="BG28" i="4"/>
  <c r="BI28" i="4"/>
  <c r="BK28" i="4" s="1"/>
  <c r="BG29" i="4"/>
  <c r="BI29" i="4"/>
  <c r="BK29" i="4" s="1"/>
  <c r="BG30" i="4"/>
  <c r="BI30" i="4"/>
  <c r="BK30" i="4" s="1"/>
  <c r="BG31" i="4"/>
  <c r="BI31" i="4"/>
  <c r="BK31" i="4" s="1"/>
  <c r="O24" i="6"/>
  <c r="P24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M29" i="6"/>
  <c r="L29" i="6" s="1"/>
  <c r="P29" i="6"/>
  <c r="L33" i="6"/>
  <c r="M33" i="6"/>
  <c r="L34" i="6"/>
  <c r="M34" i="6"/>
  <c r="L35" i="6"/>
  <c r="M35" i="6"/>
  <c r="L36" i="6"/>
  <c r="I37" i="6"/>
  <c r="M37" i="6"/>
  <c r="L38" i="6"/>
  <c r="A37" i="6" s="1"/>
  <c r="B38" i="6" s="1"/>
  <c r="A40" i="6"/>
  <c r="F67" i="6"/>
  <c r="M160" i="6" s="1"/>
  <c r="J76" i="6"/>
  <c r="F80" i="6" s="1"/>
  <c r="A82" i="6"/>
  <c r="M88" i="6"/>
  <c r="L88" i="6" s="1"/>
  <c r="M90" i="6"/>
  <c r="N90" i="6" s="1"/>
  <c r="B92" i="6"/>
  <c r="M92" i="6"/>
  <c r="N92" i="6" s="1"/>
  <c r="B94" i="6"/>
  <c r="M94" i="6"/>
  <c r="N94" i="6" s="1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M165" i="6"/>
  <c r="A237" i="6"/>
  <c r="O5" i="6"/>
  <c r="L1" i="6"/>
  <c r="M164" i="6"/>
  <c r="M163" i="6"/>
  <c r="A81" i="6"/>
  <c r="A236" i="6"/>
  <c r="L37" i="6"/>
  <c r="M36" i="6" s="1"/>
  <c r="M24" i="6"/>
  <c r="J10" i="4" l="1"/>
  <c r="AF304" i="4" s="1"/>
  <c r="A304" i="4" s="1"/>
  <c r="AH58" i="4"/>
  <c r="BG58" i="4" s="1"/>
  <c r="AH56" i="4"/>
  <c r="L90" i="6"/>
  <c r="AC278" i="4" s="1"/>
  <c r="AF312" i="4" s="1"/>
  <c r="A312" i="4" s="1"/>
  <c r="Y204" i="4"/>
  <c r="BG204" i="4" s="1"/>
  <c r="AB171" i="4"/>
  <c r="BG171" i="4" s="1"/>
  <c r="AH89" i="4"/>
  <c r="BG89" i="4" s="1"/>
  <c r="AF303" i="4"/>
  <c r="A303" i="4" s="1"/>
  <c r="X17" i="4"/>
  <c r="J13" i="4"/>
  <c r="AF305" i="4" s="1"/>
  <c r="A305" i="4" s="1"/>
  <c r="AH72" i="4"/>
  <c r="BG72" i="4" s="1"/>
  <c r="Y184" i="4"/>
  <c r="BG184" i="4" s="1"/>
  <c r="D11" i="4"/>
  <c r="D12" i="4"/>
  <c r="AC282" i="4"/>
  <c r="AF314" i="4" s="1"/>
  <c r="A314" i="4" s="1"/>
  <c r="Y216" i="4"/>
  <c r="BG216" i="4" s="1"/>
  <c r="Y196" i="4"/>
  <c r="BG196" i="4" s="1"/>
  <c r="AH84" i="4"/>
  <c r="BG84" i="4" s="1"/>
  <c r="U15" i="4"/>
  <c r="Q14" i="4"/>
  <c r="N29" i="6"/>
  <c r="AC276" i="4"/>
  <c r="AF311" i="4" s="1"/>
  <c r="A311" i="4" s="1"/>
  <c r="AB238" i="4"/>
  <c r="BG238" i="4" s="1"/>
  <c r="Y226" i="4"/>
  <c r="BG227" i="4" s="1"/>
  <c r="AC280" i="4"/>
  <c r="AF313" i="4" s="1"/>
  <c r="A313" i="4" s="1"/>
  <c r="AE290" i="4"/>
  <c r="Q15" i="4"/>
  <c r="AF307" i="4" s="1"/>
  <c r="A307" i="4" s="1"/>
  <c r="X16" i="4"/>
  <c r="AO16" i="4" s="1"/>
  <c r="AF309" i="4" s="1"/>
  <c r="A309" i="4" s="1"/>
  <c r="AK14" i="4"/>
  <c r="AF306" i="4" s="1"/>
  <c r="A306" i="4" s="1"/>
  <c r="L92" i="6"/>
  <c r="A68" i="6"/>
  <c r="P5" i="6"/>
  <c r="BG32" i="4"/>
  <c r="BI32" i="4" s="1"/>
  <c r="AB247" i="4"/>
  <c r="BG247" i="4" s="1"/>
  <c r="AD157" i="4"/>
  <c r="BG157" i="4" s="1"/>
  <c r="AH46" i="4"/>
  <c r="BG47" i="4" s="1"/>
  <c r="AH54" i="4"/>
  <c r="BG55" i="4" s="1"/>
  <c r="AH40" i="4"/>
  <c r="BG41" i="4" s="1"/>
  <c r="AD132" i="4"/>
  <c r="BG132" i="4" s="1"/>
  <c r="AH48" i="4"/>
  <c r="BG49" i="4" s="1"/>
  <c r="BG57" i="4"/>
  <c r="AH79" i="4"/>
  <c r="BG79" i="4" s="1"/>
  <c r="AD136" i="4"/>
  <c r="BG136" i="4" s="1"/>
  <c r="AH50" i="4"/>
  <c r="BG51" i="4" s="1"/>
  <c r="AH42" i="4"/>
  <c r="BG43" i="4" s="1"/>
  <c r="AD101" i="4"/>
  <c r="BG101" i="4" s="1"/>
  <c r="AD140" i="4"/>
  <c r="BG140" i="4" s="1"/>
  <c r="AH52" i="4"/>
  <c r="BG53" i="4" s="1"/>
  <c r="AH44" i="4"/>
  <c r="BG45" i="4" s="1"/>
  <c r="AD110" i="4"/>
  <c r="BG110" i="4" s="1"/>
  <c r="AD144" i="4"/>
  <c r="BG144" i="4" s="1"/>
  <c r="R263" i="4"/>
  <c r="BG263" i="4" s="1"/>
  <c r="M161" i="6"/>
  <c r="BJ268" i="4"/>
  <c r="C40" i="6"/>
  <c r="L5" i="6"/>
  <c r="L94" i="6"/>
  <c r="N88" i="6"/>
  <c r="BG268" i="4" l="1"/>
  <c r="AN270" i="4" s="1"/>
  <c r="AL272" i="4" s="1"/>
  <c r="AF308" i="4"/>
  <c r="A308" i="4" s="1"/>
  <c r="AF310" i="4"/>
  <c r="A310" i="4" s="1"/>
  <c r="BG33" i="4"/>
  <c r="D46" i="6"/>
  <c r="A46" i="6" s="1"/>
  <c r="A297" i="4" l="1"/>
  <c r="Q272" i="4"/>
  <c r="AH285" i="4"/>
  <c r="T273" i="4"/>
  <c r="AF315" i="4"/>
  <c r="A315" i="4" s="1"/>
  <c r="A316" i="4" s="1"/>
  <c r="D302" i="4" l="1"/>
  <c r="B322" i="4" s="1"/>
  <c r="A99" i="6"/>
  <c r="A1" i="6" s="1"/>
  <c r="K323" i="4" l="1"/>
</calcChain>
</file>

<file path=xl/sharedStrings.xml><?xml version="1.0" encoding="utf-8"?>
<sst xmlns="http://schemas.openxmlformats.org/spreadsheetml/2006/main" count="764" uniqueCount="533">
  <si>
    <t>Планы, копии приказов, справки,  отчеты и др.</t>
  </si>
  <si>
    <t xml:space="preserve">планы, отчеты  и  др. </t>
  </si>
  <si>
    <t xml:space="preserve">планы, протоколы, отчеты, мониторинги, др. 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</si>
  <si>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планы, прото-
колы, отчеты, мониторинги, др. </t>
    </r>
    <r>
      <rPr>
        <b/>
        <i/>
        <sz val="10"/>
        <rFont val="Times New Roman"/>
        <family val="1"/>
        <charset val="204"/>
      </rPr>
      <t xml:space="preserve">
</t>
    </r>
    <r>
      <rPr>
        <i/>
        <sz val="10"/>
        <color indexed="10"/>
        <rFont val="Times New Roman"/>
        <family val="1"/>
        <charset val="204"/>
      </rPr>
      <t>(см.  Приложение  3)</t>
    </r>
  </si>
  <si>
    <t xml:space="preserve">план воспитательной работы, конспекты, отчеты и др. </t>
  </si>
  <si>
    <t xml:space="preserve"> -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</si>
  <si>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>план воспита- 
тельной. работы, отчеты и др. 
(см.  Приложение  3)</t>
    </r>
  </si>
  <si>
    <t>Взаимодействие с администрацией обр.орг., учителями, психологом, специалистами межве-
домственных структур (КДН и ЗП,ОДН и др.), родителями (законными представителями)</t>
  </si>
  <si>
    <t>Реализация основных направлений воспитатель-
ной работы в соответствии с основной образова-
тельной программой общеобразоват.организации</t>
  </si>
  <si>
    <t>Коррекционно-развивающая работа с воспитан-никами с ограниченными возможностями здоро-вья</t>
  </si>
  <si>
    <r>
      <t xml:space="preserve">Работа по формированию и развитию коллекти-ва </t>
    </r>
    <r>
      <rPr>
        <sz val="11"/>
        <color indexed="10"/>
        <rFont val="Times New Roman"/>
        <family val="1"/>
        <charset val="204"/>
      </rPr>
      <t>обучающихся / воспитанников</t>
    </r>
  </si>
  <si>
    <t>_рек3</t>
  </si>
  <si>
    <t>не удалять строки</t>
  </si>
  <si>
    <t>_72ч</t>
  </si>
  <si>
    <t>_дпо</t>
  </si>
  <si>
    <t>#ЭЗ</t>
  </si>
  <si>
    <t>информатики и ИКТ</t>
  </si>
  <si>
    <t>русского языка и литературы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</si>
  <si>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</si>
  <si>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</si>
  <si>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</si>
  <si>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</si>
  <si>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</si>
  <si>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</si>
  <si>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</si>
  <si>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Первая и высшая квалификационные категории устанавливаются педагогическим работникам на основе: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</si>
  <si>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</si>
  <si>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t>3.2.</t>
  </si>
  <si>
    <t>высшая</t>
  </si>
  <si>
    <t>3.3.3.</t>
  </si>
  <si>
    <t>Не 
использует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</si>
  <si>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</si>
  <si>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</si>
  <si>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</si>
  <si>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>Уровень обр.орг.</t>
  </si>
  <si>
    <t>Муницип. уровень</t>
  </si>
  <si>
    <t>*</t>
  </si>
  <si>
    <t>max</t>
  </si>
  <si>
    <t>Продуктивность методической деятельности</t>
  </si>
  <si>
    <t>2.4.</t>
  </si>
  <si>
    <t>1.1.</t>
  </si>
  <si>
    <t>участие - 30б.</t>
  </si>
  <si>
    <t>3.3.</t>
  </si>
  <si>
    <t>участие - 50б.</t>
  </si>
  <si>
    <t xml:space="preserve">Подпись председателя </t>
  </si>
  <si>
    <t xml:space="preserve">Ф.И.О. </t>
  </si>
  <si>
    <t>2.5.</t>
  </si>
  <si>
    <t>Перейти на лист "общие сведения"</t>
  </si>
  <si>
    <t>3.3.1.</t>
  </si>
  <si>
    <t>Не 
разрабатывает</t>
  </si>
  <si>
    <t>3.3.2.</t>
  </si>
  <si>
    <t>Федеральн. и междунар.ур.</t>
  </si>
  <si>
    <t>3.3.4.</t>
  </si>
  <si>
    <t>1 публ. - 50б.</t>
  </si>
  <si>
    <t>2 публ. - 60б.</t>
  </si>
  <si>
    <t>1 выст. - 50б.</t>
  </si>
  <si>
    <t>1 выст. - 70б.</t>
  </si>
  <si>
    <t>3.3.5.</t>
  </si>
  <si>
    <t>3.3.6.</t>
  </si>
  <si>
    <t>3.3.7.</t>
  </si>
  <si>
    <t>3  и более - 100б.</t>
  </si>
  <si>
    <t xml:space="preserve">
Не 
участвует</t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</si>
  <si>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</si>
  <si>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</si>
  <si>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</si>
  <si>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</si>
  <si>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</si>
  <si>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</si>
  <si>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</si>
  <si>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</si>
  <si>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</si>
  <si>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</si>
  <si>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</si>
  <si>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</si>
  <si>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</si>
  <si>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</si>
  <si>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</si>
  <si>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</si>
  <si>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</si>
  <si>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</si>
  <si>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</si>
  <si>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</si>
  <si>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</si>
  <si>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</si>
  <si>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</si>
  <si>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>30-50</t>
  </si>
  <si>
    <t>70-100</t>
  </si>
  <si>
    <t>10-30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</si>
  <si>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</si>
  <si>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</si>
  <si>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</si>
  <si>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</si>
  <si>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</si>
  <si>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</si>
  <si>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</si>
  <si>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</si>
  <si>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</si>
  <si>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</si>
  <si>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</si>
  <si>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</si>
  <si>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</si>
  <si>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</si>
  <si>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</si>
  <si>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</si>
  <si>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</si>
  <si>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</si>
  <si>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</si>
  <si>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</si>
  <si>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</si>
  <si>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</si>
  <si>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</si>
  <si>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</si>
  <si>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</si>
  <si>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</si>
  <si>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</si>
  <si>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</si>
  <si>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</si>
  <si>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</si>
  <si>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</si>
  <si>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</si>
  <si>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</si>
  <si>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</si>
  <si>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</si>
  <si>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</si>
  <si>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</si>
  <si>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</si>
  <si>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</si>
  <si>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</si>
  <si>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</si>
  <si>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 xml:space="preserve"> г.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</si>
  <si>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</si>
  <si>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</si>
  <si>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</si>
  <si>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</si>
  <si>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</si>
  <si>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</si>
  <si>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</si>
  <si>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</si>
  <si>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</si>
  <si>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3.</t>
  </si>
  <si>
    <t>Показатели</t>
  </si>
  <si>
    <t>(баллы суммируются)</t>
  </si>
  <si>
    <t>2.1.</t>
  </si>
  <si>
    <t>Региональн. уровень</t>
  </si>
  <si>
    <t>2.2.</t>
  </si>
  <si>
    <t>Федеральн. уровень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</si>
  <si>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</si>
  <si>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</si>
  <si>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</si>
  <si>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</si>
  <si>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</si>
  <si>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</si>
  <si>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</si>
  <si>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</si>
  <si>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</si>
  <si>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</si>
  <si>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</si>
  <si>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</si>
  <si>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</si>
  <si>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</si>
  <si>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</si>
  <si>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 xml:space="preserve">« </t>
  </si>
  <si>
    <t>№ 
п/п</t>
  </si>
  <si>
    <t xml:space="preserve">Рекомендации: </t>
  </si>
  <si>
    <t>Стаж педагогической работы</t>
  </si>
  <si>
    <t>Наличие квалификационной категории</t>
  </si>
  <si>
    <t>дата присвоения</t>
  </si>
  <si>
    <r>
      <t>3 и более - 70б</t>
    </r>
    <r>
      <rPr>
        <sz val="9"/>
        <rFont val="Times New Roman"/>
        <family val="1"/>
        <charset val="204"/>
      </rPr>
      <t>.</t>
    </r>
  </si>
  <si>
    <t>Уровень квалификации</t>
  </si>
  <si>
    <t>1 комис/жюри - 30б.</t>
  </si>
  <si>
    <t>2 комис/жюри - 40б.</t>
  </si>
  <si>
    <t>1 комис/жюри - 50б.</t>
  </si>
  <si>
    <t>2 комис/жюри - 60б.</t>
  </si>
  <si>
    <t>нет</t>
  </si>
  <si>
    <t>победитель / призер</t>
  </si>
  <si>
    <t>учитель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</si>
  <si>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</si>
  <si>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</si>
  <si>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</si>
  <si>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</si>
  <si>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</si>
  <si>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</si>
  <si>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</si>
  <si>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</si>
  <si>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</si>
  <si>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</si>
  <si>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</si>
  <si>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</si>
  <si>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</si>
  <si>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</si>
  <si>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</si>
  <si>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</si>
  <si>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</si>
  <si>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</si>
  <si>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</si>
  <si>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</si>
  <si>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</si>
  <si>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</si>
  <si>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</si>
  <si>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</si>
  <si>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</si>
  <si>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</si>
  <si>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</si>
  <si>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</si>
  <si>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</si>
  <si>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</si>
  <si>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</si>
  <si>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</si>
  <si>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</si>
  <si>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</si>
  <si>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</si>
  <si>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</si>
  <si>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</si>
  <si>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</si>
  <si>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</si>
  <si>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t>v</t>
  </si>
  <si>
    <t>наличие специализации</t>
  </si>
  <si>
    <t>1)</t>
  </si>
  <si>
    <t>2)</t>
  </si>
  <si>
    <t>3)</t>
  </si>
  <si>
    <t>Всего набрано аттестуемым (cумма баллов)</t>
  </si>
  <si>
    <t>Проверить правильность заполнения данных</t>
  </si>
  <si>
    <t>вернуться на лист 'общие сведения'</t>
  </si>
  <si>
    <t>С заключением ознакомлен(а)  и согласен (согласна) / не согласен (не согласна)</t>
  </si>
  <si>
    <t>1 мероп.- 70б.</t>
  </si>
  <si>
    <t>Участие - 10б.</t>
  </si>
  <si>
    <t>год окончания:</t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</si>
  <si>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</si>
  <si>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</si>
  <si>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</si>
  <si>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</si>
  <si>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</si>
  <si>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</si>
  <si>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</si>
  <si>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</si>
  <si>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ИТОГовая формула -&gt;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</si>
  <si>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</si>
  <si>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</si>
  <si>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</si>
  <si>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</si>
  <si>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</si>
  <si>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</si>
  <si>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</si>
  <si>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</si>
  <si>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</si>
  <si>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</si>
  <si>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Первая</t>
  </si>
  <si>
    <t>Высшая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</si>
  <si>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</si>
  <si>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 xml:space="preserve">Количество баллов </t>
  </si>
  <si>
    <t xml:space="preserve">Вид ЭЗ: </t>
  </si>
  <si>
    <t xml:space="preserve"> название ЭЗ -1 основное</t>
  </si>
  <si>
    <t xml:space="preserve"> название ЭЗ -2 предмет.</t>
  </si>
  <si>
    <t xml:space="preserve">Информация для выбора  ЭЗ   </t>
  </si>
  <si>
    <t xml:space="preserve">формулы для названия ЭЗ:  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</si>
  <si>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</si>
  <si>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</si>
  <si>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</si>
  <si>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</si>
  <si>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</si>
  <si>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</si>
  <si>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t xml:space="preserve">Единый квалификационный справочник должностей руководителей, специалистов и служащих 
 (Приложение    к приказу Министерства здравоохранения и социального развития Российской Федерации  
от  26   августа 2010 г.  №761н)  </t>
  </si>
  <si>
    <t>воспитатель ОУ</t>
  </si>
  <si>
    <t>воспитатель ГПД</t>
  </si>
  <si>
    <t>воспитателя образовательной организации</t>
  </si>
  <si>
    <t>2.7.</t>
  </si>
  <si>
    <t>2.6.</t>
  </si>
  <si>
    <t xml:space="preserve">
Отсутствует</t>
  </si>
  <si>
    <t>Осуществляется периодически 
или по запросу</t>
  </si>
  <si>
    <t>Осуществляется регулярно</t>
  </si>
  <si>
    <r>
      <t>3.</t>
    </r>
    <r>
      <rPr>
        <sz val="9"/>
        <rFont val="Times New Roman"/>
        <family val="1"/>
        <charset val="204"/>
      </rPr>
      <t>3.9.</t>
    </r>
  </si>
  <si>
    <t>воспитатель лицея, гимназии</t>
  </si>
  <si>
    <t>воспитателя общеобразовательного учреждения повышенного статуса 
(лицея, гимназии, школы с углубленным изучением отдельных предметов)</t>
  </si>
  <si>
    <t>2.8.</t>
  </si>
  <si>
    <t>1 год - 50б.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</si>
  <si>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</si>
  <si>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t>2.9.</t>
  </si>
  <si>
    <t xml:space="preserve">Подтверждающие документы: </t>
  </si>
  <si>
    <t>см.  Приложение  4</t>
  </si>
  <si>
    <t>планы,  отчеты, мониторинговые исследования, др.</t>
  </si>
  <si>
    <t>воспитателя группы продленного дня 
общеобразовательной организации</t>
  </si>
  <si>
    <t xml:space="preserve">Организация работы с воспитанниками  по подготовке домашних заданий </t>
  </si>
  <si>
    <t>2.10.</t>
  </si>
  <si>
    <t>воспитатель_ дет.дома, дет.дома-школы,школы-интерната</t>
  </si>
  <si>
    <t>воспитателя образовательной организации для детей-сирот и детей, 
оставшихся без попечения родителей (детский дом, детский дом-школа, школа-интернат)</t>
  </si>
  <si>
    <t>Не 
реализуется</t>
  </si>
  <si>
    <t>Реализуется 
 в полном объеме</t>
  </si>
  <si>
    <t>Реализуется не
 в полном объеме</t>
  </si>
  <si>
    <t>2.11.</t>
  </si>
  <si>
    <t>2.12.</t>
  </si>
  <si>
    <t>Работа с воспитанниками «группы риска»</t>
  </si>
  <si>
    <t>Работа по профилактике правонарушений</t>
  </si>
  <si>
    <t>Деятельность по формированию здорового образа жизни воспитанников</t>
  </si>
  <si>
    <t>Организация культурно-досуговой деятельности</t>
  </si>
  <si>
    <t>Не 
проводится</t>
  </si>
  <si>
    <t>Проводится периодически 
или по запросу</t>
  </si>
  <si>
    <t>Проводится системно, комплексно</t>
  </si>
  <si>
    <t>Не 
ведется</t>
  </si>
  <si>
    <t>Ведется эпизодически</t>
  </si>
  <si>
    <t>Ведется системно, комплексно</t>
  </si>
  <si>
    <t>ОУ</t>
  </si>
  <si>
    <t>лицей</t>
  </si>
  <si>
    <t>ГПД</t>
  </si>
  <si>
    <t>ДД</t>
  </si>
  <si>
    <t>х</t>
  </si>
  <si>
    <t>Проводится бессистемно</t>
  </si>
  <si>
    <r>
      <t xml:space="preserve">планы,  отчеты, </t>
    </r>
    <r>
      <rPr>
        <i/>
        <sz val="10"/>
        <color indexed="12"/>
        <rFont val="Times New Roman"/>
        <family val="1"/>
        <charset val="204"/>
      </rPr>
      <t xml:space="preserve">цикл меропр., конспекты </t>
    </r>
    <r>
      <rPr>
        <i/>
        <sz val="10"/>
        <rFont val="Times New Roman"/>
        <family val="1"/>
        <charset val="204"/>
      </rPr>
      <t>и др.</t>
    </r>
  </si>
  <si>
    <t>Работа по формированию и развитию коллекти-ва обучающихся / воспитанников</t>
  </si>
  <si>
    <t>8-</t>
  </si>
  <si>
    <t xml:space="preserve">Обеспечение выполнения педагогом основной образовательной программы дошкольного образования  </t>
  </si>
  <si>
    <t xml:space="preserve">на воспитателя дошкольной образовательной организации  </t>
  </si>
  <si>
    <t>Участие - 30б.</t>
  </si>
  <si>
    <t>Название методов 
обучения и воспитания 
учащихся / воспитанников</t>
  </si>
  <si>
    <t>Методы контроля и самоконтроля</t>
  </si>
  <si>
    <t>1-й год - 10б.</t>
  </si>
  <si>
    <t>1-й год - 30б.</t>
  </si>
  <si>
    <t>1-й год - 70б.</t>
  </si>
  <si>
    <t>2-й год - 20б.</t>
  </si>
  <si>
    <t>3-й год и более - 30б.</t>
  </si>
  <si>
    <t>3-й год и более - 70б.</t>
  </si>
  <si>
    <t xml:space="preserve">Планы, протоколы, отчеты, мониторинги, др. 
</t>
  </si>
  <si>
    <t xml:space="preserve">Планы, 
протоколы, разработки мероприятий, отчеты и др. </t>
  </si>
  <si>
    <t xml:space="preserve">Грамоты, дипломы или др.документы, подтверждающие победы, призовые места, а также участие в мероприятиях </t>
  </si>
  <si>
    <t>1 конкурс -50б</t>
  </si>
  <si>
    <t xml:space="preserve">Взаимодействие с администрацией обр.орг.,педагогом-психологом, инст-
руктором по физ.культуре,мед.работ- ником, педагогами доп. образования  и др.
</t>
  </si>
  <si>
    <t xml:space="preserve">Взаимодействие с родителями (за-
конными представителями) по вопро-
сам образования ребенка, семейного воспитания, организации досуга и др.
</t>
  </si>
  <si>
    <t>3.3.8.</t>
  </si>
  <si>
    <t>Использует недостаточно продуктивно</t>
  </si>
  <si>
    <t>г. Кимры</t>
  </si>
  <si>
    <t>г. Тверь</t>
  </si>
  <si>
    <t>г .Ржев</t>
  </si>
  <si>
    <t>Бежецкий район</t>
  </si>
  <si>
    <t>г. Вышний Волочек</t>
  </si>
  <si>
    <t>Андреапольский район</t>
  </si>
  <si>
    <t>Весьегонский район</t>
  </si>
  <si>
    <t>г. Торжок</t>
  </si>
  <si>
    <t>Бельский район</t>
  </si>
  <si>
    <t>Калязинский район</t>
  </si>
  <si>
    <t>Бологовский район</t>
  </si>
  <si>
    <t>Жарковский район</t>
  </si>
  <si>
    <t>Кашинский район</t>
  </si>
  <si>
    <t>Вышневолоцкий район</t>
  </si>
  <si>
    <t>Западнодвинский район</t>
  </si>
  <si>
    <t>Кесовогорский район</t>
  </si>
  <si>
    <t>Калининский район</t>
  </si>
  <si>
    <t>Зубцовский район</t>
  </si>
  <si>
    <t>Кимрский район</t>
  </si>
  <si>
    <t>Конаковский район</t>
  </si>
  <si>
    <t>Нелидовский район</t>
  </si>
  <si>
    <t>Краснохолмский район</t>
  </si>
  <si>
    <t>Кувшиновский район</t>
  </si>
  <si>
    <t>Оленинский район</t>
  </si>
  <si>
    <t>Лесной район</t>
  </si>
  <si>
    <t>Лихославльский район</t>
  </si>
  <si>
    <t>Осташковский район</t>
  </si>
  <si>
    <t>Максатихинский район</t>
  </si>
  <si>
    <t>Спировский район</t>
  </si>
  <si>
    <t>Пеновский район</t>
  </si>
  <si>
    <t>Молоковский район</t>
  </si>
  <si>
    <t>Торжокский район</t>
  </si>
  <si>
    <t>Ржевский район</t>
  </si>
  <si>
    <t>Рамешковский район</t>
  </si>
  <si>
    <t>Удомельский район</t>
  </si>
  <si>
    <t>Селижаровский район</t>
  </si>
  <si>
    <t>Сандовский район</t>
  </si>
  <si>
    <t>Фировский район</t>
  </si>
  <si>
    <t>Старицкий район</t>
  </si>
  <si>
    <t>Сонковский район</t>
  </si>
  <si>
    <t>ЗАТО Озерный</t>
  </si>
  <si>
    <t>Торопецкий район</t>
  </si>
  <si>
    <t>ЗАТО Солнечный</t>
  </si>
  <si>
    <t xml:space="preserve">Информация о соответствии квалификационным требованиям  </t>
  </si>
  <si>
    <t>Образование</t>
  </si>
  <si>
    <t>Образовательная организация</t>
  </si>
  <si>
    <t>Год окончания</t>
  </si>
  <si>
    <t>Специальность</t>
  </si>
  <si>
    <t>Стаж работы в данной должности</t>
  </si>
  <si>
    <t xml:space="preserve">Стаж работы в данной организации </t>
  </si>
  <si>
    <t>1-2 чел. - 50б.
3-и более - 
70б.</t>
  </si>
  <si>
    <t>1-2 проект-50
3- и более - 70б участие 30 б..</t>
  </si>
  <si>
    <t xml:space="preserve">50 </t>
  </si>
  <si>
    <t>(не более 70 баллов за один метод)</t>
  </si>
  <si>
    <t>20</t>
  </si>
  <si>
    <t xml:space="preserve"> 60 </t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</si>
  <si>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</si>
  <si>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</si>
  <si>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t>6 и более - 100б.</t>
  </si>
  <si>
    <t>2 выст. - 70б.</t>
  </si>
  <si>
    <r>
      <t>3 и более - 100б</t>
    </r>
    <r>
      <rPr>
        <sz val="9"/>
        <rFont val="Times New Roman"/>
        <family val="1"/>
        <charset val="204"/>
      </rPr>
      <t>.</t>
    </r>
  </si>
  <si>
    <t>5 и более - 20б.</t>
  </si>
  <si>
    <t xml:space="preserve"> 20 </t>
  </si>
  <si>
    <t>Разработка  учебно-методического комплекса по предмету</t>
  </si>
  <si>
    <t>УМК разработан</t>
  </si>
  <si>
    <t>Содержание УМК систематически обновляется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</si>
  <si>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УМК</t>
    </r>
  </si>
  <si>
    <t>0 б.</t>
  </si>
  <si>
    <t>2 выст.  и более - 100б.</t>
  </si>
  <si>
    <t xml:space="preserve">Не 
участвует 0 б. </t>
  </si>
  <si>
    <t>1 мероп. и более - 100б.</t>
  </si>
  <si>
    <t>2 мероп.- 90б.</t>
  </si>
  <si>
    <t>6 и более - 50б.</t>
  </si>
  <si>
    <t xml:space="preserve">Не 
участвует                                     0 б. </t>
  </si>
  <si>
    <t>1 публ. и более  - 70б.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</si>
  <si>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Подтвержд. документы:  </t>
    </r>
    <r>
      <rPr>
        <i/>
        <sz val="10"/>
        <rFont val="Times New Roman"/>
        <family val="1"/>
        <charset val="204"/>
      </rPr>
      <t xml:space="preserve">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</si>
  <si>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 xml:space="preserve">Участие в проектно-исследователь-
ской, опытно-экспериментальной и др. научной деятельности </t>
  </si>
  <si>
    <t>Региональн./федерал. уровень</t>
  </si>
  <si>
    <t xml:space="preserve">0 б. </t>
  </si>
  <si>
    <t>2-й год - 50б.</t>
  </si>
  <si>
    <t>2-й год - 90б.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</si>
  <si>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 результаты участия в работе экспериментальных  площадок, лабораторий, центров  и др.</t>
    </r>
  </si>
  <si>
    <t>3-й год и более -100б.</t>
  </si>
  <si>
    <t>3  и более - 50б.</t>
  </si>
  <si>
    <t>3  и более - 70б.</t>
  </si>
  <si>
    <t xml:space="preserve">Руководство   методическими 
объединениями  </t>
  </si>
  <si>
    <t>Не 
руководит                      0 б.</t>
  </si>
  <si>
    <t>Уровень
 образовательной организации</t>
  </si>
  <si>
    <t>Муниципал./ регион. уровень</t>
  </si>
  <si>
    <t>1 год - 10б.</t>
  </si>
  <si>
    <t>2 год - 30б.</t>
  </si>
  <si>
    <t>2 год - 70б.</t>
  </si>
  <si>
    <t xml:space="preserve">руководит </t>
  </si>
  <si>
    <t>2 года - 100 б.</t>
  </si>
  <si>
    <t>100-200</t>
  </si>
  <si>
    <t xml:space="preserve">Участие в профессиональ- 
ных конкурсах  
</t>
  </si>
  <si>
    <t>1 конкурс -100б</t>
  </si>
  <si>
    <t>1 конк.- 200б</t>
  </si>
  <si>
    <t>участие - 100б.</t>
  </si>
  <si>
    <t xml:space="preserve">Не 
обеспечивается 
0 б . </t>
  </si>
  <si>
    <t xml:space="preserve">Отсутствует        0 б </t>
  </si>
  <si>
    <t xml:space="preserve">Осуществляется периодически 
или по запросу  50 б. </t>
  </si>
  <si>
    <t>Осуществляется регулярно       100 б</t>
  </si>
  <si>
    <t xml:space="preserve">Не 
ведется                  0 б. </t>
  </si>
  <si>
    <t xml:space="preserve">Не 
ведется                 0 б. </t>
  </si>
  <si>
    <t xml:space="preserve">Ведется эпизодически    50 б. </t>
  </si>
  <si>
    <t>Ведется системно, комплексно     100 б</t>
  </si>
  <si>
    <t>Ведется системно, комплексно         100 б</t>
  </si>
  <si>
    <t xml:space="preserve">Результаты творческой деятельности воспитанников: конкурсы,  турниры, выставки, фестивали, спортивные мероприятия и др.
</t>
  </si>
  <si>
    <t>Методы формирования ценностных ориентаций 
(убеждение, объяснение, разъяснение, внушение, беседа, диспут, дискуссия и т.д.)</t>
  </si>
  <si>
    <t>Методы формирования опыта положительного социального поведения  (упражнение, требование, создание воспитывающих ситуаций,  пример, анализ жизненных ситуаций, инструктаж и т.д.)</t>
  </si>
  <si>
    <t>Методы стимулирования и мотивации деятельности и поведения  (похвала, поощрение, наказание, критика, соревнование и т.д.)</t>
  </si>
  <si>
    <t>Совершенствование методов обучения и воспитания</t>
  </si>
  <si>
    <t xml:space="preserve">Обеспечивается не в полном объеме              10 б. </t>
  </si>
  <si>
    <t xml:space="preserve">Обеспечивается в полном объеме              30 б. </t>
  </si>
  <si>
    <t xml:space="preserve">Не 
соответствует требованиям              0 б. </t>
  </si>
  <si>
    <t xml:space="preserve">Полностью 
соответствует
требованиям               100 б. </t>
  </si>
  <si>
    <t xml:space="preserve">Частично 
соответствует
требованиям    50 б. </t>
  </si>
  <si>
    <t>Продуктивность личного вклада педагогического работника в повышение качества образования</t>
  </si>
  <si>
    <t>Продуктивность деятельности педагогического работника по развитию воспитанников</t>
  </si>
  <si>
    <t>Квалификационные характеристики должностей работников образования</t>
  </si>
  <si>
    <t xml:space="preserve">Воспитатель (включая старшего)
Должностные обязанности. Осуществляет деятельность по воспитанию детей в образовательных учреждениях и их структурных подразделениях (интернате при школе, общежитии, группах, группах продленного дня и др.), иных учреждениях и организациях. Содействует созданию благоприятных условий для индивидуального развития и нравственного формирования личности обучающихся, воспитанников, вносит необходимые коррективы в систему их воспитания. Осуществляет изучение личности обучающихся, их склонностей, интересов, содействует росту их познавательной мотивации и становлению их учебной самостоятельности, формированию компетентностей; организует подготовку домашних заданий. Создает благоприятную микросреду и морально-психологический климат для каждого обучающегося, воспитанника. Способствует развитию общения обучающихся, воспитанников. Помогает обучающемуся, воспитаннику решать проблемы, возникающие в общении с товарищами, учителями, родителями (лицами, их заменяющими). Осуществляет помощь обучающимся, воспитанникам в учебной деятельности, способствует обеспечению уровня их подготовки соответствующего требованиям федерального государственного образовательного стандарта, федеральным государственным образовательным требованиям. Содействует получению дополнительного образования обучающимися, воспитанниками через систему кружков, клубов, секций, объединений, организуемых в учреждениях, по месту жительства. В соответствии с индивидуальными и возрастными интересами обучающихся, воспитанников совершенствует жизнедеятельность коллектива обучающихся, воспитанников. Соблюдает права и свободы обучающихся, воспитанников, несет ответственность за их жизнь, здоровье и безопасность в период образовательного процесса. Проводит наблюдения (мониторинг) за здоровьем, развитием и воспитанием обучающихся, воспитанников, в том числе с помощью электронных форм. Разрабатывает план (программу) воспитательной работы с группой обучающихся, воспитанников. Совместно с органами самоуправления обучающихся, воспитанников ведет активную пропаганду здорового образа жизни. Работает в тесном контакте с учителями, педагогом-психологом, другими педагогическими работниками, родителями (лицами, их заменяющими) обучающихся, воспитанников. На основе изучения индивидуальных особенностей, рекомендаций педагога-психолога планирует и проводит с обучающимися, воспитанниками с ограниченными возможностями здоровья коррекционно-развивающую работу (с группой или индивидуально). Координирует деятельность помощника воспитателя, младшего воспитателя. Участвует в работе педагогических, методических советов, других формах методической работы, в работе по проведению родительских собраний, оздоровительных, воспитательных и других мероприятий, предусмотренных образовательной программой, в организации и проведении методической и консультативной помощи родителям (лицам, их заменяющим). Вносит предложения по совершенствованию образовательного процесса. Обеспечивает охрану жизни и здоровья обучающихся, воспитанников во время образовательного процесса. Выполняет правила по охране труда и пожарной безопасности. При выполнении обязанностей старшего воспитателя наряду с выполнением обязанностей, предусмотренных по должности воспитателя*(3), осуществляет координацию деятельности воспитателей, педагогических работников в проектировании развивающей образовательной среды образовательного учреждения. Оказывает методическую помощь воспитателям, способствует обобщению передового педагогического опыта, повышению квалификации воспитателей, развитию их творческих инициатив.
Должен знать: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Конвенцию о правах ребенка; педагогику, детскую, возрастную и социальную психологию; психологию отношений, индивидуальные и возрастные особенности детей и подростков, возрастную физиологию, школьную гигиену; методы и формы мониторинга деятельности обучающихся, воспитанников; педагогическую этику; теорию и методику воспитательной работы, организации свободного времени обучающихся, воспитанников; методы управления образовательными системами; современные педагогические технологии продуктивного, дифференцированного, развивающего обучения, реализации компетентностного подхода; методы убеждения, аргументации своей позиции, установления контактов с обучающимися, воспитанниками разного возраста, их родителями (лицами, их заменяющими), коллегами по работе; технологии диагностики причин конфликтных ситуаций, их профилактики и разрешения; основы экологии, экономики, социологии; трудовое законодательство; основы работы с текстовыми редакторами, электронными таблицами, электронной почтой и браузерами, мультимедийным оборудованием; правила внутреннего трудового распорядка образовательного учреждения; правила по охране труда и пожарной безопасности.
Требования к квалификации. Высшее профессиональное образование или среднее профессиональное образование по направлению подготовки "Образование и педагогика"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"Образование и педагогика" без предъявления требований к стажу работы.
Для старшего воспитателя - высшее профессиональное образование по направлению подготовки "Образование и педагогика" и стаж работы в должности воспитателя не менее 2 лет.
</t>
  </si>
  <si>
    <t>Количество часов</t>
  </si>
  <si>
    <t>Регион Тверской области:</t>
  </si>
  <si>
    <r>
      <t xml:space="preserve">Информация о профессиональном развитии педагогического работника  </t>
    </r>
    <r>
      <rPr>
        <u/>
        <sz val="12"/>
        <rFont val="Times New Roman"/>
        <family val="1"/>
        <charset val="204"/>
      </rPr>
      <t xml:space="preserve"> 
</t>
    </r>
    <r>
      <rPr>
        <b/>
        <u/>
        <sz val="12"/>
        <rFont val="Times New Roman"/>
        <family val="1"/>
        <charset val="204"/>
      </rPr>
      <t>за межаттестационный период</t>
    </r>
    <r>
      <rPr>
        <u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
</t>
    </r>
  </si>
  <si>
    <t>Окончание вуза/ суза менее 3-х лет назад (молодой специалист)</t>
  </si>
  <si>
    <t>Обучение в вузе/ сузе (по направлению "Образование и педагогика")</t>
  </si>
  <si>
    <r>
      <t xml:space="preserve">необходимо в ЭЗ дать рекомендации </t>
    </r>
    <r>
      <rPr>
        <b/>
        <sz val="12"/>
        <color indexed="20"/>
        <rFont val="Times New Roman"/>
        <family val="1"/>
        <charset val="204"/>
      </rPr>
      <t>?</t>
    </r>
  </si>
  <si>
    <r>
      <t xml:space="preserve">Список должностей 
</t>
    </r>
    <r>
      <rPr>
        <b/>
        <i/>
        <sz val="12"/>
        <rFont val="Times New Roman"/>
        <family val="1"/>
        <charset val="204"/>
      </rPr>
      <t>отсортирован по алфавиту</t>
    </r>
  </si>
  <si>
    <t>Требования к квалификационной категории</t>
  </si>
  <si>
    <t>Доля от максимального количества баллов</t>
  </si>
  <si>
    <t>(баллы  суммируются)</t>
  </si>
  <si>
    <r>
      <t xml:space="preserve">Продуктивность использования образовательных технологий, методик  </t>
    </r>
    <r>
      <rPr>
        <i/>
        <sz val="9"/>
        <rFont val="Times New Roman"/>
        <family val="1"/>
        <charset val="204"/>
      </rPr>
      <t>(</t>
    </r>
    <r>
      <rPr>
        <i/>
        <sz val="8"/>
        <rFont val="Times New Roman"/>
        <family val="1"/>
        <charset val="204"/>
      </rPr>
      <t>анализ  разработаного педагогом УМК)</t>
    </r>
    <r>
      <rPr>
        <b/>
        <i/>
        <sz val="11"/>
        <rFont val="Times New Roman"/>
        <family val="1"/>
        <charset val="204"/>
      </rPr>
      <t xml:space="preserve"> </t>
    </r>
  </si>
  <si>
    <t>Название образовательной технологии, методики</t>
  </si>
  <si>
    <t xml:space="preserve">Динамика продвижения  воспитанников по речевому развитию
</t>
  </si>
  <si>
    <t>Динамика продвижения  воспитанников по художественно-эстетическому развитию (развитие в изобразительной днятельности)</t>
  </si>
  <si>
    <t>Динамика продвижения  воспитанников по художественно-эстетическому развитию (развитие в музыкальной  днятельности)</t>
  </si>
  <si>
    <t>1.1.1</t>
  </si>
  <si>
    <t>1.1.2</t>
  </si>
  <si>
    <t>1.1.3</t>
  </si>
  <si>
    <t>1.1.4</t>
  </si>
  <si>
    <t>Динамика продвижения  воспитанников по развитию в игровой деятельности</t>
  </si>
  <si>
    <t>1.1.5</t>
  </si>
  <si>
    <t>1.1.6</t>
  </si>
  <si>
    <t>Динамика продвижения воспитанников по развитию общения и взаимодействия ребенка со взрослыми и сверстниками</t>
  </si>
  <si>
    <t>1.1.7</t>
  </si>
  <si>
    <t>Динамика продвижения  воспитанников  по эмоциональному развитию</t>
  </si>
  <si>
    <t>1.1.8</t>
  </si>
  <si>
    <t>Динамика продвижения  воспитанников по формированию  позитивного отношения к различным видам труда и творчества</t>
  </si>
  <si>
    <t>1.1.9</t>
  </si>
  <si>
    <t>Основная образо-
вательная програм-
ма дошкольного образования  обр.орг., планы развития РППС,  отчеты и др.</t>
  </si>
  <si>
    <t xml:space="preserve">Планы, 
протоколы, разработки мероприятий, отчеты, результаты мониторинга.мнения родителей </t>
  </si>
  <si>
    <t>до 50%. - 20б.
До 70% чел. - 30б.
Свыше 70% -  40б.</t>
  </si>
  <si>
    <t>до 50%. - 20б.
До 70% чел. - 30б.
Свыше 70% -  40б. Участие - 10б.</t>
  </si>
  <si>
    <t xml:space="preserve">Проведение открытых  занятий, мероприятий, мастер-классов и др.
</t>
  </si>
  <si>
    <t xml:space="preserve">Руководство педагогической практикой обучающихся профессиональных образовательных организаций и/или методическое сопровождение молодых специалистов </t>
  </si>
  <si>
    <t>3 и  более - 150б.</t>
  </si>
  <si>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 
грамоты, дипломы, выписки из приказов</t>
    </r>
  </si>
  <si>
    <t>1-2мероп.- 30б.</t>
  </si>
  <si>
    <t>3-5мероп.- 40б.</t>
  </si>
  <si>
    <t>1-2 мероп.- 30б.</t>
  </si>
  <si>
    <t>3-5 мероп.- 50б.</t>
  </si>
  <si>
    <t>6 и более - 70б.</t>
  </si>
  <si>
    <t>1-2 публ.- 30б.</t>
  </si>
  <si>
    <t>3-4 публ.- 50б.</t>
  </si>
  <si>
    <t>5 и более - 70б.</t>
  </si>
  <si>
    <t>3-5 выст.-  70б.</t>
  </si>
  <si>
    <t>1-2 выст.- 50б.</t>
  </si>
  <si>
    <t>Деятельность по совершенствованию  развивающей предметно-пространственной среды (далее РППС), обеспечивающей реализацию основной образовательной программы дошкольного образования  в части разработанного УМК</t>
  </si>
  <si>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>УМК, аналититическая справка</t>
    </r>
  </si>
  <si>
    <t xml:space="preserve">Динамика продвижения  воспитанников по формированию основ безопасного поведения в быту, социуме, природе </t>
  </si>
  <si>
    <t>30-70</t>
  </si>
  <si>
    <t>4.1</t>
  </si>
  <si>
    <t>Динамика продвижения  воспитанников по познавательному развитию</t>
  </si>
  <si>
    <t>50-150</t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</si>
  <si>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           (п.35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</si>
  <si>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   (п. 36 Порядка аттестации).</t>
  </si>
  <si>
    <t>выявления  развития  у  обучающихся  способностей  к  научной (интеллектуальной),   творческой, 
физкультурно-спортивной деятельности    (п. 35 Порядка аттестации);</t>
  </si>
  <si>
    <t>выявления   и   развития  способностей  обучающихся    к  научной (интеллектуальной),   творческой, 
физкультурно-спортивной деятельности,    а  также   их  участия   в олимпиадах,  конкурсах,  фестивалях, соревнованиях    (п. 36 Порядка аттестации).</t>
  </si>
  <si>
    <t>личного вклада в повышение качества образования,    совершенствования методов обучения и воспитания, транслирования  в педагогических коллективах  опыта практических результатов своей профессиональной деятельности,   активного  участия   в  работе  методических  объединений  педагогических   работников организации     (п. 35 Порядка аттестации);</t>
  </si>
  <si>
    <t>личного вклада в повышение качества образования,   совершенствования методов обучения и воспитания, 
и   продуктивного  использования  образовательных  технологий,      транслирования  в    педагогических коллективах  опыта  практических  результатов  своей  профессиональной  деятельности,     в том числе экспериментальной   и    инновационной,     активного  участия   в   работе   методических    объединений педагогических  работников  организаций,      в  разработке  программно-методического   сопровождения образовательного процесса, профессиональных конкурсах    (п. 36 Порядка аттестации).</t>
  </si>
  <si>
    <t xml:space="preserve">
Заключение специалистов о профессиональной деятельности </t>
  </si>
  <si>
    <t xml:space="preserve">Заключение специалистов о профессиональной деятельности </t>
  </si>
  <si>
    <t>1.1.10</t>
  </si>
  <si>
    <t>Динамика продвижения воспитанников
 по физическому воспитанию</t>
  </si>
  <si>
    <t>1 раз в год - 10б.
1 раз в квартал - 30б.
Ежемесячно - 50б.</t>
  </si>
  <si>
    <t>1 комис/жюри - 10б.
2 комис/жюри - 30 б.
3 и более комис/жюри - 50б.</t>
  </si>
  <si>
    <t>в конец ЗС</t>
  </si>
  <si>
    <t>Перейти на лист 'ЗС'</t>
  </si>
  <si>
    <t>в начало Заключения специалистов</t>
  </si>
  <si>
    <t xml:space="preserve">  Дата заполнения заключения  специалистов</t>
  </si>
  <si>
    <t>Подписи специалистов</t>
  </si>
  <si>
    <t>Состав специалистов:</t>
  </si>
  <si>
    <t>Специалисты:</t>
  </si>
  <si>
    <t>Кол-во специалистов (без председателя)</t>
  </si>
  <si>
    <t xml:space="preserve">Дата:  </t>
  </si>
  <si>
    <t>специалистов</t>
  </si>
  <si>
    <r>
      <t xml:space="preserve">
Уровень ОУ
</t>
    </r>
    <r>
      <rPr>
        <i/>
        <sz val="9"/>
        <rFont val="Times New Roman"/>
        <family val="1"/>
        <charset val="204"/>
      </rPr>
      <t>победитель/
призер
1 конкурс - 30б.
участие - 10 б.</t>
    </r>
  </si>
  <si>
    <t xml:space="preserve">Участие в деятельности экспертных комиссий, апелляционных комиссий, жюри профессиональных конкурсов и конкурсов с участием детей, др. 
</t>
  </si>
  <si>
    <r>
      <t xml:space="preserve">Научные, научно-методические и учебно-методические публикации </t>
    </r>
    <r>
      <rPr>
        <i/>
        <sz val="9"/>
        <rFont val="Times New Roman"/>
        <family val="1"/>
        <charset val="204"/>
      </rPr>
      <t>(в том числе сайт ОУ, наличие страницы педагога и размещение методических материалов по образовательной деятельности с детьми, в электронной версии на сайтах муниципального и регионального уровня)</t>
    </r>
    <r>
      <rPr>
        <i/>
        <sz val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
</t>
    </r>
  </si>
  <si>
    <t>Результаты проектной дея-
тельности воспитанников, Взаимодействие с социо-культурными, образовательными и др. учреждениями</t>
  </si>
  <si>
    <t>Грамоты, дипломы или др.документы, подтверждающие победы, призовые места, а также участие в мероприятиях, Договора с социо-культурными, образовательными и др. учреждениями. Планы взаимодействия.</t>
  </si>
  <si>
    <t>Справка "Продуктивность образовательной деятельности" Календарно-тема-
тический план, справки по внут-
реннему контролю либо выписки из журнала  учета ве-
дения внутреннего контроля, конспек-
ты занятий и др</t>
  </si>
  <si>
    <t>Приказ Министерства просвещения Российской Федерации от 14 марта 2023 г. № 196 «Об утверждении Порядка проведения аттестации педагогических работников организаций, осуществляющих образовательную деятельность»                                                                          (далее - Порядок аттестации)</t>
  </si>
  <si>
    <t xml:space="preserve">Приложение № 1                                                              к приказу Министерства                                           образования Тверской области                     от 23.08.2023 № 980/ПК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</si>
</sst>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&quot;г.&quot;"/>
  </numFmts>
  <fonts count="93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i/>
      <sz val="12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indexed="57"/>
      <name val="Arial Cyr"/>
      <charset val="204"/>
    </font>
    <font>
      <i/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.5"/>
      <color indexed="12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1"/>
      <color indexed="57"/>
      <name val="Times New Roman"/>
      <family val="1"/>
      <charset val="204"/>
    </font>
    <font>
      <i/>
      <sz val="10"/>
      <color indexed="57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9"/>
      <color indexed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57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indexed="20"/>
      <name val="Times New Roman"/>
      <family val="1"/>
      <charset val="204"/>
    </font>
    <font>
      <sz val="8"/>
      <color indexed="12"/>
      <name val="Times New Roman"/>
      <family val="1"/>
      <charset val="204"/>
    </font>
    <font>
      <i/>
      <sz val="8"/>
      <color indexed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color indexed="57"/>
      <name val="Times New Roman"/>
      <family val="1"/>
      <charset val="204"/>
    </font>
    <font>
      <i/>
      <sz val="12"/>
      <color indexed="12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i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i/>
      <sz val="12"/>
      <color indexed="20"/>
      <name val="Times New Roman"/>
      <family val="1"/>
      <charset val="204"/>
    </font>
    <font>
      <b/>
      <sz val="12"/>
      <name val="Arial Cyr"/>
      <charset val="204"/>
    </font>
    <font>
      <b/>
      <sz val="12"/>
      <color indexed="20"/>
      <name val="Arial Cyr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2"/>
      <color indexed="20"/>
      <name val="Arial Cyr"/>
      <charset val="204"/>
    </font>
    <font>
      <vertAlign val="superscript"/>
      <sz val="12"/>
      <name val="Times New Roman"/>
      <family val="1"/>
      <charset val="204"/>
    </font>
    <font>
      <sz val="12"/>
      <color indexed="47"/>
      <name val="Times New Roman"/>
      <family val="1"/>
      <charset val="204"/>
    </font>
    <font>
      <u/>
      <sz val="12"/>
      <color indexed="2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i/>
      <sz val="7.5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0"/>
      <color indexed="12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  <xf numFmtId="0" fontId="18" fillId="0" borderId="0"/>
  </cellStyleXfs>
  <cellXfs count="968">
    <xf numFmtId="0" fontId="0" fillId="0" borderId="0" xfId="0"/>
    <xf numFmtId="0" fontId="2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Protection="1"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3" fillId="0" borderId="0" xfId="0" applyFont="1" applyBorder="1" applyAlignment="1" applyProtection="1">
      <protection hidden="1"/>
    </xf>
    <xf numFmtId="0" fontId="19" fillId="0" borderId="0" xfId="0" applyFont="1" applyBorder="1" applyAlignment="1" applyProtection="1">
      <alignment vertical="top"/>
      <protection hidden="1"/>
    </xf>
    <xf numFmtId="0" fontId="16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vertical="top"/>
      <protection hidden="1"/>
    </xf>
    <xf numFmtId="0" fontId="20" fillId="0" borderId="0" xfId="0" applyFont="1" applyBorder="1" applyAlignment="1" applyProtection="1">
      <alignment vertical="top" wrapText="1"/>
      <protection hidden="1"/>
    </xf>
    <xf numFmtId="0" fontId="19" fillId="0" borderId="0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19" fillId="0" borderId="0" xfId="0" applyFont="1" applyBorder="1" applyAlignment="1" applyProtection="1">
      <alignment horizontal="left" vertical="top"/>
      <protection hidden="1"/>
    </xf>
    <xf numFmtId="0" fontId="16" fillId="0" borderId="0" xfId="0" applyFont="1" applyBorder="1" applyAlignment="1" applyProtection="1">
      <alignment horizontal="left"/>
      <protection hidden="1"/>
    </xf>
    <xf numFmtId="0" fontId="20" fillId="0" borderId="0" xfId="0" applyFont="1" applyBorder="1" applyAlignment="1" applyProtection="1">
      <alignment horizontal="left" vertical="top" wrapText="1"/>
      <protection hidden="1"/>
    </xf>
    <xf numFmtId="0" fontId="29" fillId="0" borderId="0" xfId="3" applyFont="1" applyFill="1" applyBorder="1" applyAlignment="1">
      <alignment vertical="top" wrapText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25" fillId="0" borderId="0" xfId="0" applyFont="1" applyAlignment="1" applyProtection="1">
      <alignment vertical="top"/>
      <protection hidden="1"/>
    </xf>
    <xf numFmtId="0" fontId="28" fillId="0" borderId="0" xfId="0" applyFont="1" applyProtection="1">
      <protection hidden="1"/>
    </xf>
    <xf numFmtId="0" fontId="3" fillId="0" borderId="1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lef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3" xfId="0" applyFont="1" applyFill="1" applyBorder="1" applyAlignment="1" applyProtection="1">
      <alignment vertical="top"/>
      <protection hidden="1"/>
    </xf>
    <xf numFmtId="0" fontId="27" fillId="0" borderId="0" xfId="0" applyFont="1" applyAlignment="1" applyProtection="1">
      <alignment vertical="top"/>
      <protection hidden="1"/>
    </xf>
    <xf numFmtId="0" fontId="28" fillId="0" borderId="0" xfId="0" applyFont="1" applyAlignment="1" applyProtection="1">
      <alignment vertical="top"/>
      <protection hidden="1"/>
    </xf>
    <xf numFmtId="0" fontId="30" fillId="0" borderId="0" xfId="0" applyFont="1" applyAlignment="1" applyProtection="1">
      <alignment vertical="top"/>
      <protection hidden="1"/>
    </xf>
    <xf numFmtId="0" fontId="30" fillId="0" borderId="0" xfId="0" applyFont="1" applyBorder="1" applyAlignment="1" applyProtection="1">
      <alignment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23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0" borderId="0" xfId="0" applyFont="1" applyBorder="1" applyAlignment="1" applyProtection="1">
      <alignment horizontal="center" vertical="center" wrapText="1"/>
      <protection hidden="1"/>
    </xf>
    <xf numFmtId="14" fontId="7" fillId="0" borderId="4" xfId="0" applyNumberFormat="1" applyFont="1" applyBorder="1" applyAlignment="1" applyProtection="1">
      <alignment horizontal="left" vertical="top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0" fontId="22" fillId="0" borderId="4" xfId="0" applyFont="1" applyBorder="1" applyAlignment="1" applyProtection="1">
      <alignment horizontal="left" vertical="top"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33" fillId="12" borderId="7" xfId="0" applyFont="1" applyFill="1" applyBorder="1" applyAlignment="1" applyProtection="1">
      <alignment vertical="center"/>
      <protection hidden="1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33" fillId="12" borderId="9" xfId="0" applyFont="1" applyFill="1" applyBorder="1" applyAlignment="1" applyProtection="1">
      <alignment vertical="center"/>
      <protection hidden="1"/>
    </xf>
    <xf numFmtId="0" fontId="43" fillId="5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Border="1"/>
    <xf numFmtId="0" fontId="5" fillId="0" borderId="0" xfId="0" applyFont="1" applyFill="1" applyBorder="1" applyAlignment="1" applyProtection="1">
      <alignment vertical="top"/>
      <protection hidden="1"/>
    </xf>
    <xf numFmtId="0" fontId="7" fillId="0" borderId="0" xfId="0" applyFont="1" applyFill="1" applyProtection="1">
      <protection hidden="1"/>
    </xf>
    <xf numFmtId="0" fontId="2" fillId="0" borderId="9" xfId="0" applyFont="1" applyBorder="1" applyAlignment="1" applyProtection="1">
      <alignment horizontal="left"/>
      <protection hidden="1"/>
    </xf>
    <xf numFmtId="1" fontId="2" fillId="0" borderId="0" xfId="0" applyNumberFormat="1" applyFont="1" applyBorder="1" applyAlignment="1" applyProtection="1">
      <alignment horizontal="right"/>
      <protection hidden="1"/>
    </xf>
    <xf numFmtId="1" fontId="2" fillId="0" borderId="0" xfId="0" applyNumberFormat="1" applyFont="1" applyBorder="1" applyAlignment="1" applyProtection="1">
      <alignment horizontal="left"/>
      <protection hidden="1"/>
    </xf>
    <xf numFmtId="1" fontId="16" fillId="0" borderId="0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5" xfId="0" applyNumberFormat="1" applyFont="1" applyFill="1" applyBorder="1" applyAlignment="1" applyProtection="1">
      <alignment horizontal="left"/>
      <protection hidden="1"/>
    </xf>
    <xf numFmtId="1" fontId="3" fillId="0" borderId="0" xfId="0" applyNumberFormat="1" applyFont="1" applyFill="1" applyBorder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47" fillId="6" borderId="0" xfId="3" applyFont="1" applyFill="1" applyBorder="1" applyAlignment="1" applyProtection="1">
      <alignment vertical="center"/>
      <protection hidden="1"/>
    </xf>
    <xf numFmtId="0" fontId="47" fillId="7" borderId="0" xfId="3" applyFont="1" applyFill="1" applyBorder="1" applyAlignment="1" applyProtection="1">
      <alignment vertical="center"/>
      <protection hidden="1"/>
    </xf>
    <xf numFmtId="0" fontId="47" fillId="2" borderId="0" xfId="3" applyFont="1" applyFill="1" applyBorder="1" applyAlignment="1" applyProtection="1">
      <alignment vertical="center"/>
      <protection hidden="1"/>
    </xf>
    <xf numFmtId="0" fontId="48" fillId="13" borderId="0" xfId="1" applyFont="1" applyFill="1" applyBorder="1" applyAlignment="1" applyProtection="1">
      <alignment horizontal="center" vertical="center"/>
      <protection hidden="1"/>
    </xf>
    <xf numFmtId="0" fontId="49" fillId="13" borderId="0" xfId="0" applyFont="1" applyFill="1" applyProtection="1">
      <protection hidden="1"/>
    </xf>
    <xf numFmtId="0" fontId="50" fillId="13" borderId="0" xfId="0" applyFont="1" applyFill="1" applyProtection="1">
      <protection hidden="1"/>
    </xf>
    <xf numFmtId="0" fontId="2" fillId="13" borderId="0" xfId="0" applyFont="1" applyFill="1" applyProtection="1">
      <protection hidden="1"/>
    </xf>
    <xf numFmtId="0" fontId="2" fillId="13" borderId="0" xfId="0" applyFont="1" applyFill="1" applyBorder="1" applyProtection="1">
      <protection hidden="1"/>
    </xf>
    <xf numFmtId="0" fontId="7" fillId="5" borderId="0" xfId="0" applyFont="1" applyFill="1" applyBorder="1" applyAlignment="1" applyProtection="1">
      <alignment vertical="center"/>
      <protection hidden="1"/>
    </xf>
    <xf numFmtId="0" fontId="48" fillId="0" borderId="0" xfId="1" applyFont="1" applyFill="1" applyBorder="1" applyAlignment="1" applyProtection="1">
      <alignment horizontal="center" vertical="center"/>
      <protection hidden="1"/>
    </xf>
    <xf numFmtId="0" fontId="48" fillId="0" borderId="0" xfId="1" applyFont="1" applyFill="1" applyAlignment="1" applyProtection="1">
      <alignment vertical="center"/>
      <protection hidden="1"/>
    </xf>
    <xf numFmtId="0" fontId="2" fillId="0" borderId="0" xfId="0" applyFont="1" applyFill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48" fillId="0" borderId="0" xfId="1" applyFont="1" applyFill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53" fillId="0" borderId="0" xfId="0" applyFont="1" applyProtection="1">
      <protection hidden="1"/>
    </xf>
    <xf numFmtId="17" fontId="33" fillId="0" borderId="0" xfId="0" applyNumberFormat="1" applyFont="1" applyFill="1" applyAlignment="1" applyProtection="1">
      <alignment vertical="top"/>
      <protection hidden="1"/>
    </xf>
    <xf numFmtId="0" fontId="53" fillId="0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0" fontId="53" fillId="0" borderId="10" xfId="0" applyFont="1" applyBorder="1" applyAlignment="1" applyProtection="1">
      <alignment vertical="center"/>
      <protection hidden="1"/>
    </xf>
    <xf numFmtId="0" fontId="53" fillId="0" borderId="2" xfId="0" applyFont="1" applyBorder="1" applyAlignment="1" applyProtection="1">
      <alignment horizontal="right" vertical="center"/>
      <protection hidden="1"/>
    </xf>
    <xf numFmtId="0" fontId="53" fillId="0" borderId="11" xfId="0" applyFont="1" applyBorder="1" applyAlignment="1" applyProtection="1">
      <alignment horizontal="right" vertical="center"/>
      <protection hidden="1"/>
    </xf>
    <xf numFmtId="0" fontId="53" fillId="0" borderId="11" xfId="0" applyFont="1" applyBorder="1" applyAlignment="1" applyProtection="1">
      <alignment horizontal="left" vertical="center"/>
      <protection hidden="1"/>
    </xf>
    <xf numFmtId="0" fontId="42" fillId="5" borderId="0" xfId="0" applyFont="1" applyFill="1" applyBorder="1" applyAlignment="1" applyProtection="1">
      <alignment vertical="center"/>
      <protection hidden="1"/>
    </xf>
    <xf numFmtId="0" fontId="42" fillId="0" borderId="5" xfId="0" applyFont="1" applyBorder="1" applyAlignment="1" applyProtection="1">
      <alignment horizontal="right" vertical="center"/>
      <protection hidden="1"/>
    </xf>
    <xf numFmtId="0" fontId="42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42" fillId="4" borderId="10" xfId="0" applyFont="1" applyFill="1" applyBorder="1" applyAlignment="1" applyProtection="1">
      <alignment vertical="center"/>
      <protection hidden="1"/>
    </xf>
    <xf numFmtId="0" fontId="42" fillId="4" borderId="12" xfId="0" applyFont="1" applyFill="1" applyBorder="1" applyAlignment="1" applyProtection="1">
      <alignment vertical="center"/>
      <protection hidden="1"/>
    </xf>
    <xf numFmtId="0" fontId="42" fillId="4" borderId="2" xfId="0" applyFont="1" applyFill="1" applyBorder="1" applyAlignment="1" applyProtection="1">
      <alignment vertical="center"/>
      <protection hidden="1"/>
    </xf>
    <xf numFmtId="0" fontId="42" fillId="4" borderId="12" xfId="0" applyFont="1" applyFill="1" applyBorder="1" applyAlignment="1" applyProtection="1">
      <protection hidden="1"/>
    </xf>
    <xf numFmtId="0" fontId="42" fillId="5" borderId="8" xfId="0" applyFont="1" applyFill="1" applyBorder="1" applyAlignment="1" applyProtection="1">
      <alignment vertical="center"/>
      <protection hidden="1"/>
    </xf>
    <xf numFmtId="0" fontId="42" fillId="5" borderId="12" xfId="0" applyFont="1" applyFill="1" applyBorder="1" applyAlignment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56" fillId="6" borderId="0" xfId="0" applyFont="1" applyFill="1" applyAlignment="1" applyProtection="1">
      <alignment horizontal="right" vertical="center"/>
      <protection hidden="1"/>
    </xf>
    <xf numFmtId="0" fontId="7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right" vertical="center"/>
      <protection hidden="1"/>
    </xf>
    <xf numFmtId="0" fontId="7" fillId="5" borderId="11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locked="0" hidden="1"/>
    </xf>
    <xf numFmtId="0" fontId="7" fillId="0" borderId="4" xfId="0" applyFont="1" applyBorder="1"/>
    <xf numFmtId="0" fontId="7" fillId="0" borderId="0" xfId="0" applyFont="1"/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6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right" vertical="center"/>
      <protection hidden="1"/>
    </xf>
    <xf numFmtId="0" fontId="6" fillId="3" borderId="0" xfId="0" applyFont="1" applyFill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5" borderId="11" xfId="0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protection hidden="1"/>
    </xf>
    <xf numFmtId="0" fontId="12" fillId="0" borderId="3" xfId="0" applyFont="1" applyBorder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46" fillId="0" borderId="0" xfId="0" applyFont="1" applyBorder="1" applyAlignment="1" applyProtection="1">
      <alignment horizontal="right" vertical="center"/>
      <protection hidden="1"/>
    </xf>
    <xf numFmtId="0" fontId="51" fillId="0" borderId="6" xfId="0" applyFont="1" applyFill="1" applyBorder="1" applyAlignment="1" applyProtection="1">
      <alignment horizontal="left" indent="2"/>
      <protection hidden="1"/>
    </xf>
    <xf numFmtId="0" fontId="6" fillId="0" borderId="3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57" fillId="0" borderId="0" xfId="0" applyFont="1" applyBorder="1" applyAlignment="1" applyProtection="1">
      <alignment horizontal="right" vertical="center"/>
      <protection hidden="1"/>
    </xf>
    <xf numFmtId="0" fontId="51" fillId="0" borderId="10" xfId="0" applyFont="1" applyFill="1" applyBorder="1" applyAlignment="1" applyProtection="1">
      <alignment horizontal="left" indent="2"/>
      <protection hidden="1"/>
    </xf>
    <xf numFmtId="0" fontId="6" fillId="0" borderId="2" xfId="0" applyFont="1" applyBorder="1" applyProtection="1">
      <protection hidden="1"/>
    </xf>
    <xf numFmtId="0" fontId="6" fillId="0" borderId="12" xfId="0" applyFont="1" applyBorder="1" applyProtection="1"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6" fillId="0" borderId="1" xfId="0" applyFont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1" fontId="16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58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0" fontId="59" fillId="0" borderId="0" xfId="0" applyFont="1" applyAlignment="1" applyProtection="1">
      <alignment horizontal="left"/>
      <protection hidden="1"/>
    </xf>
    <xf numFmtId="0" fontId="59" fillId="0" borderId="0" xfId="0" applyFont="1" applyAlignment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59" fillId="0" borderId="0" xfId="0" applyFont="1" applyAlignment="1" applyProtection="1">
      <alignment horizontal="center"/>
      <protection hidden="1"/>
    </xf>
    <xf numFmtId="0" fontId="7" fillId="2" borderId="0" xfId="0" applyFont="1" applyFill="1"/>
    <xf numFmtId="0" fontId="5" fillId="2" borderId="1" xfId="0" applyFont="1" applyFill="1" applyBorder="1" applyAlignment="1" applyProtection="1">
      <alignment vertical="top"/>
      <protection hidden="1"/>
    </xf>
    <xf numFmtId="0" fontId="7" fillId="2" borderId="1" xfId="0" applyFont="1" applyFill="1" applyBorder="1" applyAlignment="1" applyProtection="1">
      <protection hidden="1"/>
    </xf>
    <xf numFmtId="0" fontId="7" fillId="2" borderId="1" xfId="0" applyFont="1" applyFill="1" applyBorder="1" applyProtection="1">
      <protection hidden="1"/>
    </xf>
    <xf numFmtId="0" fontId="5" fillId="2" borderId="2" xfId="0" applyFont="1" applyFill="1" applyBorder="1" applyAlignment="1" applyProtection="1">
      <alignment vertical="top"/>
      <protection hidden="1"/>
    </xf>
    <xf numFmtId="0" fontId="7" fillId="2" borderId="2" xfId="0" applyFont="1" applyFill="1" applyBorder="1" applyAlignment="1" applyProtection="1">
      <protection hidden="1"/>
    </xf>
    <xf numFmtId="0" fontId="7" fillId="2" borderId="2" xfId="0" applyFont="1" applyFill="1" applyBorder="1" applyProtection="1">
      <protection hidden="1"/>
    </xf>
    <xf numFmtId="0" fontId="7" fillId="2" borderId="2" xfId="0" applyFont="1" applyFill="1" applyBorder="1" applyAlignment="1" applyProtection="1">
      <alignment vertical="top"/>
      <protection hidden="1"/>
    </xf>
    <xf numFmtId="14" fontId="5" fillId="2" borderId="2" xfId="0" applyNumberFormat="1" applyFont="1" applyFill="1" applyBorder="1" applyAlignment="1" applyProtection="1">
      <alignment vertical="top"/>
      <protection hidden="1"/>
    </xf>
    <xf numFmtId="0" fontId="45" fillId="2" borderId="2" xfId="1" applyFont="1" applyFill="1" applyBorder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60" fillId="2" borderId="0" xfId="0" applyFont="1" applyFill="1" applyBorder="1" applyAlignment="1" applyProtection="1">
      <alignment vertical="top"/>
      <protection hidden="1"/>
    </xf>
    <xf numFmtId="0" fontId="25" fillId="0" borderId="0" xfId="0" applyFont="1" applyAlignment="1" applyProtection="1">
      <alignment horizontal="left"/>
      <protection hidden="1"/>
    </xf>
    <xf numFmtId="0" fontId="25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51" fillId="2" borderId="0" xfId="0" applyFont="1" applyFill="1" applyAlignment="1" applyProtection="1">
      <alignment vertical="top"/>
      <protection hidden="1"/>
    </xf>
    <xf numFmtId="0" fontId="7" fillId="2" borderId="3" xfId="0" applyFont="1" applyFill="1" applyBorder="1" applyProtection="1">
      <protection hidden="1"/>
    </xf>
    <xf numFmtId="0" fontId="7" fillId="2" borderId="3" xfId="0" applyFont="1" applyFill="1" applyBorder="1" applyAlignment="1" applyProtection="1">
      <alignment vertical="top"/>
      <protection hidden="1"/>
    </xf>
    <xf numFmtId="0" fontId="51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48" fillId="0" borderId="0" xfId="1" applyFont="1" applyFill="1" applyBorder="1" applyAlignment="1" applyProtection="1">
      <alignment horizontal="center" vertical="top"/>
      <protection hidden="1"/>
    </xf>
    <xf numFmtId="0" fontId="32" fillId="0" borderId="0" xfId="0" applyFont="1" applyAlignment="1" applyProtection="1">
      <alignment vertical="top" wrapText="1"/>
      <protection hidden="1"/>
    </xf>
    <xf numFmtId="0" fontId="6" fillId="0" borderId="0" xfId="0" applyFont="1" applyFill="1" applyProtection="1">
      <protection hidden="1"/>
    </xf>
    <xf numFmtId="0" fontId="32" fillId="0" borderId="0" xfId="0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5" xfId="0" applyFont="1" applyFill="1" applyBorder="1" applyAlignment="1" applyProtection="1">
      <alignment horizontal="center" vertical="center" wrapText="1"/>
      <protection locked="0" hidden="1"/>
    </xf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Border="1" applyAlignment="1" applyProtection="1">
      <alignment vertical="top" wrapText="1"/>
      <protection hidden="1"/>
    </xf>
    <xf numFmtId="3" fontId="6" fillId="0" borderId="0" xfId="0" applyNumberFormat="1" applyFont="1" applyBorder="1" applyAlignment="1" applyProtection="1">
      <alignment vertical="top" wrapText="1"/>
    </xf>
    <xf numFmtId="0" fontId="52" fillId="0" borderId="0" xfId="0" applyFont="1" applyBorder="1" applyProtection="1">
      <protection hidden="1"/>
    </xf>
    <xf numFmtId="0" fontId="52" fillId="0" borderId="0" xfId="0" applyFont="1" applyProtection="1">
      <protection hidden="1"/>
    </xf>
    <xf numFmtId="0" fontId="61" fillId="0" borderId="0" xfId="0" applyFont="1" applyProtection="1">
      <protection hidden="1"/>
    </xf>
    <xf numFmtId="0" fontId="6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63" fillId="0" borderId="6" xfId="0" applyFont="1" applyFill="1" applyBorder="1" applyAlignment="1" applyProtection="1">
      <alignment vertical="center" wrapText="1"/>
      <protection hidden="1"/>
    </xf>
    <xf numFmtId="0" fontId="63" fillId="0" borderId="3" xfId="0" applyFont="1" applyFill="1" applyBorder="1" applyAlignment="1" applyProtection="1">
      <alignment vertical="center" wrapText="1"/>
      <protection hidden="1"/>
    </xf>
    <xf numFmtId="0" fontId="63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left" vertical="top" wrapText="1"/>
      <protection hidden="1"/>
    </xf>
    <xf numFmtId="0" fontId="64" fillId="0" borderId="0" xfId="0" applyFont="1" applyFill="1" applyBorder="1" applyProtection="1">
      <protection hidden="1"/>
    </xf>
    <xf numFmtId="0" fontId="88" fillId="0" borderId="0" xfId="1" applyFont="1" applyFill="1" applyBorder="1" applyAlignment="1" applyProtection="1">
      <protection hidden="1"/>
    </xf>
    <xf numFmtId="0" fontId="3" fillId="0" borderId="0" xfId="0" applyFont="1" applyFill="1" applyBorder="1" applyProtection="1">
      <protection hidden="1"/>
    </xf>
    <xf numFmtId="0" fontId="44" fillId="0" borderId="0" xfId="0" applyFont="1" applyFill="1" applyBorder="1" applyAlignment="1" applyProtection="1">
      <alignment horizontal="center" vertical="top" wrapText="1"/>
      <protection hidden="1"/>
    </xf>
    <xf numFmtId="0" fontId="44" fillId="0" borderId="5" xfId="0" applyFont="1" applyFill="1" applyBorder="1" applyAlignment="1" applyProtection="1">
      <alignment horizontal="center" vertical="top" wrapText="1"/>
      <protection hidden="1"/>
    </xf>
    <xf numFmtId="0" fontId="44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Border="1" applyProtection="1">
      <protection hidden="1"/>
    </xf>
    <xf numFmtId="0" fontId="61" fillId="0" borderId="14" xfId="0" applyFont="1" applyBorder="1" applyProtection="1">
      <protection hidden="1"/>
    </xf>
    <xf numFmtId="0" fontId="62" fillId="0" borderId="14" xfId="0" applyFont="1" applyBorder="1" applyProtection="1"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4" xfId="0" applyFont="1" applyFill="1" applyBorder="1" applyProtection="1">
      <protection hidden="1"/>
    </xf>
    <xf numFmtId="0" fontId="52" fillId="9" borderId="16" xfId="0" applyFont="1" applyFill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3" fillId="9" borderId="0" xfId="0" applyFont="1" applyFill="1" applyBorder="1" applyAlignment="1" applyProtection="1">
      <alignment horizontal="center"/>
      <protection hidden="1"/>
    </xf>
    <xf numFmtId="0" fontId="3" fillId="9" borderId="17" xfId="0" applyFont="1" applyFill="1" applyBorder="1" applyAlignment="1" applyProtection="1">
      <alignment horizontal="center"/>
      <protection hidden="1"/>
    </xf>
    <xf numFmtId="0" fontId="52" fillId="0" borderId="16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52" fillId="0" borderId="16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61" fillId="0" borderId="0" xfId="0" applyFont="1" applyBorder="1" applyAlignment="1" applyProtection="1">
      <alignment wrapText="1"/>
      <protection hidden="1"/>
    </xf>
    <xf numFmtId="0" fontId="61" fillId="0" borderId="17" xfId="0" applyFont="1" applyBorder="1" applyAlignment="1" applyProtection="1">
      <alignment wrapText="1"/>
      <protection hidden="1"/>
    </xf>
    <xf numFmtId="0" fontId="61" fillId="0" borderId="0" xfId="0" applyFont="1" applyBorder="1" applyAlignment="1" applyProtection="1">
      <protection hidden="1"/>
    </xf>
    <xf numFmtId="0" fontId="61" fillId="0" borderId="17" xfId="0" applyFont="1" applyBorder="1" applyAlignment="1" applyProtection="1">
      <protection hidden="1"/>
    </xf>
    <xf numFmtId="0" fontId="43" fillId="0" borderId="0" xfId="0" applyFont="1" applyBorder="1" applyAlignment="1" applyProtection="1">
      <alignment horizontal="center"/>
      <protection hidden="1"/>
    </xf>
    <xf numFmtId="0" fontId="52" fillId="0" borderId="16" xfId="0" applyFont="1" applyBorder="1" applyAlignment="1" applyProtection="1">
      <alignment horizontal="right"/>
      <protection hidden="1"/>
    </xf>
    <xf numFmtId="0" fontId="52" fillId="9" borderId="0" xfId="0" applyFont="1" applyFill="1" applyBorder="1" applyAlignment="1" applyProtection="1">
      <protection hidden="1"/>
    </xf>
    <xf numFmtId="0" fontId="52" fillId="0" borderId="16" xfId="0" applyFont="1" applyFill="1" applyBorder="1" applyAlignment="1" applyProtection="1">
      <protection hidden="1"/>
    </xf>
    <xf numFmtId="0" fontId="3" fillId="4" borderId="0" xfId="0" applyFont="1" applyFill="1" applyBorder="1" applyAlignment="1" applyProtection="1">
      <alignment horizontal="right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61" fillId="4" borderId="0" xfId="0" applyFont="1" applyFill="1" applyBorder="1" applyAlignment="1" applyProtection="1">
      <alignment wrapText="1"/>
      <protection hidden="1"/>
    </xf>
    <xf numFmtId="0" fontId="61" fillId="4" borderId="17" xfId="0" applyFont="1" applyFill="1" applyBorder="1" applyAlignment="1" applyProtection="1">
      <protection hidden="1"/>
    </xf>
    <xf numFmtId="0" fontId="2" fillId="0" borderId="4" xfId="0" applyFont="1" applyFill="1" applyBorder="1" applyAlignment="1" applyProtection="1">
      <alignment horizontal="right" vertical="top" indent="1"/>
      <protection hidden="1"/>
    </xf>
    <xf numFmtId="0" fontId="65" fillId="4" borderId="0" xfId="0" applyFont="1" applyFill="1" applyBorder="1" applyAlignment="1" applyProtection="1">
      <alignment horizontal="center"/>
      <protection hidden="1"/>
    </xf>
    <xf numFmtId="0" fontId="61" fillId="4" borderId="0" xfId="0" applyFont="1" applyFill="1" applyBorder="1" applyAlignment="1" applyProtection="1">
      <protection hidden="1"/>
    </xf>
    <xf numFmtId="0" fontId="64" fillId="0" borderId="0" xfId="0" applyFont="1" applyFill="1" applyBorder="1" applyAlignment="1" applyProtection="1">
      <alignment horizontal="left"/>
      <protection hidden="1"/>
    </xf>
    <xf numFmtId="0" fontId="3" fillId="0" borderId="5" xfId="0" applyFont="1" applyFill="1" applyBorder="1" applyProtection="1">
      <protection hidden="1"/>
    </xf>
    <xf numFmtId="0" fontId="64" fillId="0" borderId="0" xfId="0" applyFont="1" applyFill="1" applyBorder="1" applyAlignment="1" applyProtection="1">
      <alignment horizontal="center" vertical="top"/>
      <protection hidden="1"/>
    </xf>
    <xf numFmtId="0" fontId="3" fillId="0" borderId="4" xfId="0" applyFont="1" applyBorder="1" applyProtection="1">
      <protection hidden="1"/>
    </xf>
    <xf numFmtId="0" fontId="66" fillId="0" borderId="0" xfId="1" applyFont="1" applyBorder="1" applyAlignment="1" applyProtection="1">
      <protection hidden="1"/>
    </xf>
    <xf numFmtId="0" fontId="3" fillId="0" borderId="5" xfId="0" applyFont="1" applyBorder="1" applyProtection="1">
      <protection hidden="1"/>
    </xf>
    <xf numFmtId="0" fontId="3" fillId="0" borderId="0" xfId="0" applyFont="1" applyFill="1" applyBorder="1" applyAlignment="1" applyProtection="1">
      <alignment horizontal="right" vertical="top"/>
      <protection hidden="1"/>
    </xf>
    <xf numFmtId="0" fontId="3" fillId="0" borderId="16" xfId="0" applyFont="1" applyFill="1" applyBorder="1" applyAlignment="1" applyProtection="1"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3" fillId="0" borderId="16" xfId="0" applyFont="1" applyFill="1" applyBorder="1" applyAlignment="1" applyProtection="1">
      <alignment horizontal="right"/>
      <protection hidden="1"/>
    </xf>
    <xf numFmtId="0" fontId="3" fillId="0" borderId="18" xfId="0" applyFont="1" applyFill="1" applyBorder="1" applyAlignment="1" applyProtection="1">
      <alignment horizontal="right"/>
      <protection hidden="1"/>
    </xf>
    <xf numFmtId="0" fontId="52" fillId="9" borderId="19" xfId="0" applyFont="1" applyFill="1" applyBorder="1" applyAlignment="1" applyProtection="1"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52" fillId="0" borderId="19" xfId="0" applyFont="1" applyFill="1" applyBorder="1" applyAlignment="1" applyProtection="1">
      <protection hidden="1"/>
    </xf>
    <xf numFmtId="0" fontId="3" fillId="0" borderId="20" xfId="0" applyFont="1" applyBorder="1" applyProtection="1">
      <protection hidden="1"/>
    </xf>
    <xf numFmtId="0" fontId="3" fillId="0" borderId="4" xfId="0" applyFont="1" applyBorder="1" applyAlignment="1" applyProtection="1">
      <alignment horizontal="right"/>
      <protection hidden="1"/>
    </xf>
    <xf numFmtId="0" fontId="52" fillId="0" borderId="0" xfId="0" applyFont="1" applyFill="1" applyAlignment="1" applyProtection="1">
      <protection hidden="1"/>
    </xf>
    <xf numFmtId="0" fontId="61" fillId="0" borderId="0" xfId="0" applyFont="1" applyAlignment="1" applyProtection="1">
      <protection hidden="1"/>
    </xf>
    <xf numFmtId="0" fontId="2" fillId="12" borderId="5" xfId="0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3" fillId="0" borderId="4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2" fillId="5" borderId="1" xfId="0" applyFont="1" applyFill="1" applyBorder="1" applyAlignment="1" applyProtection="1">
      <alignment horizontal="left" vertical="top" indent="1"/>
      <protection locked="0"/>
    </xf>
    <xf numFmtId="0" fontId="67" fillId="0" borderId="0" xfId="0" applyFont="1" applyFill="1" applyBorder="1" applyAlignment="1" applyProtection="1">
      <alignment vertical="top"/>
    </xf>
    <xf numFmtId="0" fontId="52" fillId="0" borderId="0" xfId="0" applyFont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Alignment="1" applyProtection="1">
      <alignment horizontal="right"/>
      <protection hidden="1"/>
    </xf>
    <xf numFmtId="0" fontId="52" fillId="0" borderId="0" xfId="0" applyFont="1" applyAlignment="1" applyProtection="1">
      <alignment horizontal="left"/>
      <protection hidden="1"/>
    </xf>
    <xf numFmtId="0" fontId="68" fillId="0" borderId="4" xfId="0" applyFont="1" applyFill="1" applyBorder="1" applyAlignment="1" applyProtection="1">
      <alignment horizontal="left" vertical="top" indent="1"/>
      <protection hidden="1"/>
    </xf>
    <xf numFmtId="0" fontId="69" fillId="0" borderId="0" xfId="0" applyFont="1" applyFill="1" applyBorder="1" applyAlignment="1" applyProtection="1">
      <alignment horizontal="left" vertical="top" indent="1"/>
      <protection hidden="1"/>
    </xf>
    <xf numFmtId="3" fontId="70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3" borderId="0" xfId="0" applyFont="1" applyFill="1" applyBorder="1" applyAlignment="1" applyProtection="1">
      <alignment horizontal="left" vertical="center" indent="1"/>
      <protection locked="0"/>
    </xf>
    <xf numFmtId="0" fontId="71" fillId="0" borderId="4" xfId="0" applyFont="1" applyFill="1" applyBorder="1" applyAlignment="1" applyProtection="1">
      <alignment horizontal="left" vertical="top" indent="1"/>
      <protection hidden="1"/>
    </xf>
    <xf numFmtId="0" fontId="72" fillId="0" borderId="0" xfId="0" applyFont="1" applyFill="1" applyBorder="1" applyAlignment="1" applyProtection="1">
      <alignment horizontal="left" vertical="top" indent="1"/>
      <protection hidden="1"/>
    </xf>
    <xf numFmtId="3" fontId="73" fillId="0" borderId="0" xfId="0" applyNumberFormat="1" applyFont="1" applyFill="1" applyBorder="1" applyAlignment="1" applyProtection="1">
      <alignment horizontal="left" vertical="top" indent="1"/>
      <protection hidden="1"/>
    </xf>
    <xf numFmtId="3" fontId="73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5" borderId="1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vertical="top"/>
      <protection hidden="1"/>
    </xf>
    <xf numFmtId="0" fontId="2" fillId="5" borderId="2" xfId="0" applyFont="1" applyFill="1" applyBorder="1" applyAlignment="1" applyProtection="1">
      <alignment horizontal="left" vertical="top" indent="1"/>
      <protection locked="0"/>
    </xf>
    <xf numFmtId="0" fontId="2" fillId="15" borderId="2" xfId="0" applyFont="1" applyFill="1" applyBorder="1" applyAlignment="1" applyProtection="1">
      <alignment horizontal="left" vertical="top" indent="1"/>
      <protection locked="0"/>
    </xf>
    <xf numFmtId="0" fontId="2" fillId="13" borderId="0" xfId="0" applyFont="1" applyFill="1" applyBorder="1" applyAlignment="1" applyProtection="1">
      <alignment horizontal="left" vertical="top" indent="1"/>
      <protection locked="0"/>
    </xf>
    <xf numFmtId="0" fontId="2" fillId="5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hidden="1"/>
    </xf>
    <xf numFmtId="164" fontId="2" fillId="5" borderId="1" xfId="0" applyNumberFormat="1" applyFont="1" applyFill="1" applyBorder="1" applyAlignment="1" applyProtection="1">
      <alignment horizontal="left" vertical="top" indent="1"/>
      <protection locked="0"/>
    </xf>
    <xf numFmtId="0" fontId="2" fillId="7" borderId="5" xfId="0" applyFont="1" applyFill="1" applyBorder="1" applyAlignment="1" applyProtection="1">
      <alignment horizontal="center" vertical="top"/>
      <protection hidden="1"/>
    </xf>
    <xf numFmtId="0" fontId="75" fillId="0" borderId="4" xfId="0" applyFont="1" applyBorder="1" applyProtection="1">
      <protection hidden="1"/>
    </xf>
    <xf numFmtId="0" fontId="75" fillId="0" borderId="0" xfId="0" applyFont="1" applyBorder="1" applyProtection="1">
      <protection hidden="1"/>
    </xf>
    <xf numFmtId="0" fontId="75" fillId="0" borderId="0" xfId="0" applyFont="1" applyFill="1" applyBorder="1" applyAlignment="1" applyProtection="1">
      <alignment horizontal="left" vertical="top" indent="1"/>
      <protection hidden="1"/>
    </xf>
    <xf numFmtId="0" fontId="75" fillId="0" borderId="0" xfId="0" applyFont="1" applyFill="1" applyBorder="1" applyAlignment="1" applyProtection="1">
      <alignment vertical="top"/>
      <protection hidden="1"/>
    </xf>
    <xf numFmtId="0" fontId="75" fillId="0" borderId="5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right" vertical="top" indent="1"/>
      <protection hidden="1"/>
    </xf>
    <xf numFmtId="1" fontId="2" fillId="5" borderId="9" xfId="0" applyNumberFormat="1" applyFont="1" applyFill="1" applyBorder="1" applyAlignment="1" applyProtection="1">
      <alignment horizontal="center" vertical="top"/>
      <protection locked="0"/>
    </xf>
    <xf numFmtId="1" fontId="2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2" fillId="5" borderId="9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5" xfId="0" applyFont="1" applyFill="1" applyBorder="1" applyAlignment="1" applyProtection="1">
      <alignment vertical="top"/>
      <protection hidden="1"/>
    </xf>
    <xf numFmtId="0" fontId="76" fillId="4" borderId="0" xfId="0" applyFont="1" applyFill="1" applyBorder="1" applyAlignment="1" applyProtection="1">
      <alignment horizontal="left" vertical="top"/>
      <protection hidden="1"/>
    </xf>
    <xf numFmtId="0" fontId="52" fillId="0" borderId="4" xfId="0" applyFont="1" applyBorder="1" applyAlignment="1" applyProtection="1">
      <alignment horizontal="right"/>
      <protection hidden="1"/>
    </xf>
    <xf numFmtId="0" fontId="67" fillId="0" borderId="1" xfId="0" applyFont="1" applyBorder="1" applyAlignment="1" applyProtection="1">
      <alignment horizontal="left"/>
      <protection hidden="1"/>
    </xf>
    <xf numFmtId="0" fontId="76" fillId="5" borderId="0" xfId="0" applyFont="1" applyFill="1" applyBorder="1" applyProtection="1">
      <protection hidden="1"/>
    </xf>
    <xf numFmtId="0" fontId="78" fillId="5" borderId="1" xfId="0" applyFont="1" applyFill="1" applyBorder="1" applyAlignment="1" applyProtection="1">
      <alignment horizontal="left" vertical="top" indent="1"/>
      <protection locked="0"/>
    </xf>
    <xf numFmtId="0" fontId="78" fillId="15" borderId="1" xfId="0" applyFont="1" applyFill="1" applyBorder="1" applyAlignment="1" applyProtection="1">
      <alignment horizontal="left" vertical="top" indent="1"/>
      <protection locked="0"/>
    </xf>
    <xf numFmtId="0" fontId="79" fillId="0" borderId="0" xfId="0" applyFont="1" applyBorder="1" applyAlignment="1" applyProtection="1">
      <alignment horizontal="left"/>
      <protection hidden="1"/>
    </xf>
    <xf numFmtId="0" fontId="80" fillId="0" borderId="0" xfId="0" applyFont="1" applyBorder="1" applyProtection="1">
      <protection hidden="1"/>
    </xf>
    <xf numFmtId="0" fontId="81" fillId="0" borderId="5" xfId="0" applyFont="1" applyFill="1" applyBorder="1" applyAlignment="1" applyProtection="1">
      <alignment vertical="top"/>
      <protection hidden="1"/>
    </xf>
    <xf numFmtId="0" fontId="81" fillId="0" borderId="0" xfId="0" applyFont="1" applyFill="1" applyBorder="1" applyAlignment="1" applyProtection="1">
      <alignment vertical="top"/>
      <protection hidden="1"/>
    </xf>
    <xf numFmtId="0" fontId="82" fillId="0" borderId="0" xfId="0" applyFont="1" applyAlignment="1" applyProtection="1">
      <alignment horizontal="center"/>
      <protection hidden="1"/>
    </xf>
    <xf numFmtId="0" fontId="80" fillId="0" borderId="0" xfId="0" applyFont="1" applyFill="1" applyBorder="1" applyAlignment="1" applyProtection="1">
      <alignment horizontal="left"/>
      <protection hidden="1"/>
    </xf>
    <xf numFmtId="0" fontId="80" fillId="0" borderId="0" xfId="0" applyFont="1" applyProtection="1">
      <protection hidden="1"/>
    </xf>
    <xf numFmtId="0" fontId="52" fillId="0" borderId="0" xfId="0" applyFont="1" applyFill="1" applyBorder="1" applyProtection="1">
      <protection hidden="1"/>
    </xf>
    <xf numFmtId="0" fontId="3" fillId="0" borderId="0" xfId="0" applyFont="1" applyFill="1" applyProtection="1">
      <protection hidden="1"/>
    </xf>
    <xf numFmtId="0" fontId="52" fillId="0" borderId="0" xfId="0" applyFont="1" applyFill="1" applyAlignment="1" applyProtection="1">
      <alignment horizontal="center"/>
      <protection hidden="1"/>
    </xf>
    <xf numFmtId="0" fontId="62" fillId="0" borderId="0" xfId="0" applyFont="1" applyFill="1" applyBorder="1" applyProtection="1">
      <protection hidden="1"/>
    </xf>
    <xf numFmtId="0" fontId="3" fillId="7" borderId="5" xfId="0" applyFont="1" applyFill="1" applyBorder="1" applyAlignment="1" applyProtection="1">
      <alignment horizontal="center" vertical="top" wrapText="1"/>
      <protection hidden="1"/>
    </xf>
    <xf numFmtId="0" fontId="3" fillId="8" borderId="4" xfId="0" applyFont="1" applyFill="1" applyBorder="1" applyAlignment="1" applyProtection="1">
      <alignment horizontal="center" vertical="top" wrapText="1"/>
      <protection hidden="1"/>
    </xf>
    <xf numFmtId="0" fontId="2" fillId="8" borderId="0" xfId="0" applyFont="1" applyFill="1" applyBorder="1" applyAlignment="1" applyProtection="1">
      <alignment horizontal="center" vertical="top"/>
      <protection hidden="1"/>
    </xf>
    <xf numFmtId="0" fontId="3" fillId="8" borderId="5" xfId="0" applyFont="1" applyFill="1" applyBorder="1" applyAlignment="1" applyProtection="1">
      <alignment horizontal="center" vertical="top" wrapText="1"/>
      <protection hidden="1"/>
    </xf>
    <xf numFmtId="0" fontId="76" fillId="0" borderId="0" xfId="0" applyFont="1" applyBorder="1" applyAlignment="1" applyProtection="1">
      <alignment horizontal="left" vertical="top"/>
      <protection hidden="1"/>
    </xf>
    <xf numFmtId="0" fontId="2" fillId="0" borderId="5" xfId="0" applyFont="1" applyFill="1" applyBorder="1" applyAlignment="1" applyProtection="1">
      <alignment horizontal="center" vertical="top"/>
      <protection hidden="1"/>
    </xf>
    <xf numFmtId="0" fontId="61" fillId="0" borderId="0" xfId="0" applyFont="1" applyAlignment="1" applyProtection="1">
      <alignment horizontal="left"/>
      <protection hidden="1"/>
    </xf>
    <xf numFmtId="0" fontId="52" fillId="0" borderId="0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2" fillId="0" borderId="4" xfId="0" applyFont="1" applyFill="1" applyBorder="1" applyAlignment="1" applyProtection="1">
      <alignment horizontal="center" vertical="top"/>
      <protection hidden="1"/>
    </xf>
    <xf numFmtId="0" fontId="52" fillId="0" borderId="0" xfId="0" applyFont="1" applyFill="1" applyProtection="1">
      <protection hidden="1"/>
    </xf>
    <xf numFmtId="0" fontId="61" fillId="0" borderId="0" xfId="0" applyFont="1" applyFill="1" applyProtection="1">
      <protection hidden="1"/>
    </xf>
    <xf numFmtId="0" fontId="62" fillId="0" borderId="0" xfId="0" applyFont="1" applyFill="1" applyProtection="1">
      <protection hidden="1"/>
    </xf>
    <xf numFmtId="0" fontId="3" fillId="0" borderId="4" xfId="0" applyFont="1" applyBorder="1" applyAlignment="1" applyProtection="1">
      <alignment horizontal="left" vertical="top" indent="5"/>
      <protection hidden="1"/>
    </xf>
    <xf numFmtId="0" fontId="2" fillId="6" borderId="1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top"/>
      <protection hidden="1"/>
    </xf>
    <xf numFmtId="0" fontId="3" fillId="0" borderId="4" xfId="0" applyFont="1" applyBorder="1" applyAlignment="1" applyProtection="1">
      <alignment horizontal="left" vertical="top" indent="1"/>
      <protection hidden="1"/>
    </xf>
    <xf numFmtId="0" fontId="2" fillId="0" borderId="5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horizontal="left" vertical="top" indent="1"/>
      <protection locked="0"/>
    </xf>
    <xf numFmtId="0" fontId="83" fillId="0" borderId="0" xfId="0" applyFont="1" applyBorder="1" applyAlignment="1" applyProtection="1">
      <protection hidden="1"/>
    </xf>
    <xf numFmtId="0" fontId="83" fillId="0" borderId="5" xfId="0" applyFont="1" applyFill="1" applyBorder="1" applyAlignment="1" applyProtection="1">
      <protection hidden="1"/>
    </xf>
    <xf numFmtId="0" fontId="83" fillId="0" borderId="0" xfId="0" applyFont="1" applyFill="1" applyBorder="1" applyAlignment="1" applyProtection="1">
      <protection hidden="1"/>
    </xf>
    <xf numFmtId="0" fontId="3" fillId="0" borderId="4" xfId="0" applyFont="1" applyBorder="1" applyAlignment="1" applyProtection="1">
      <alignment horizontal="left" indent="1"/>
      <protection hidden="1"/>
    </xf>
    <xf numFmtId="0" fontId="3" fillId="0" borderId="4" xfId="0" applyFont="1" applyFill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4" xfId="0" applyFont="1" applyFill="1" applyBorder="1" applyAlignment="1" applyProtection="1">
      <alignment horizontal="right"/>
      <protection hidden="1"/>
    </xf>
    <xf numFmtId="1" fontId="16" fillId="5" borderId="1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right"/>
      <protection hidden="1"/>
    </xf>
    <xf numFmtId="1" fontId="16" fillId="5" borderId="1" xfId="0" applyNumberFormat="1" applyFont="1" applyFill="1" applyBorder="1" applyAlignment="1" applyProtection="1">
      <alignment horizontal="left"/>
      <protection locked="0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9" xfId="0" applyFont="1" applyFill="1" applyBorder="1" applyProtection="1">
      <protection hidden="1"/>
    </xf>
    <xf numFmtId="0" fontId="52" fillId="13" borderId="0" xfId="0" applyFont="1" applyFill="1" applyAlignment="1" applyProtection="1">
      <alignment horizontal="right"/>
      <protection hidden="1"/>
    </xf>
    <xf numFmtId="0" fontId="3" fillId="5" borderId="4" xfId="0" applyFont="1" applyFill="1" applyBorder="1" applyAlignment="1" applyProtection="1">
      <alignment wrapText="1"/>
      <protection hidden="1"/>
    </xf>
    <xf numFmtId="0" fontId="3" fillId="5" borderId="0" xfId="0" applyFont="1" applyFill="1" applyBorder="1" applyProtection="1">
      <protection hidden="1"/>
    </xf>
    <xf numFmtId="0" fontId="84" fillId="0" borderId="0" xfId="0" applyFont="1" applyFill="1" applyBorder="1" applyProtection="1">
      <protection hidden="1"/>
    </xf>
    <xf numFmtId="0" fontId="72" fillId="0" borderId="0" xfId="0" applyFont="1" applyFill="1" applyBorder="1" applyProtection="1">
      <protection hidden="1"/>
    </xf>
    <xf numFmtId="0" fontId="72" fillId="0" borderId="5" xfId="0" applyFont="1" applyFill="1" applyBorder="1" applyProtection="1">
      <protection hidden="1"/>
    </xf>
    <xf numFmtId="0" fontId="52" fillId="0" borderId="0" xfId="0" applyFont="1" applyAlignment="1" applyProtection="1">
      <alignment horizontal="right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3" fillId="5" borderId="4" xfId="0" applyFont="1" applyFill="1" applyBorder="1" applyAlignment="1" applyProtection="1">
      <alignment vertical="center"/>
      <protection hidden="1"/>
    </xf>
    <xf numFmtId="0" fontId="3" fillId="5" borderId="0" xfId="0" applyFont="1" applyFill="1" applyBorder="1" applyAlignment="1" applyProtection="1">
      <protection hidden="1"/>
    </xf>
    <xf numFmtId="0" fontId="3" fillId="5" borderId="0" xfId="0" applyFont="1" applyFill="1" applyBorder="1" applyAlignment="1" applyProtection="1">
      <alignment vertical="center"/>
      <protection hidden="1"/>
    </xf>
    <xf numFmtId="0" fontId="84" fillId="0" borderId="0" xfId="0" applyFont="1" applyFill="1" applyBorder="1" applyAlignment="1" applyProtection="1">
      <alignment horizontal="right" vertical="center"/>
      <protection hidden="1"/>
    </xf>
    <xf numFmtId="0" fontId="3" fillId="5" borderId="4" xfId="0" applyFont="1" applyFill="1" applyBorder="1" applyProtection="1">
      <protection hidden="1"/>
    </xf>
    <xf numFmtId="0" fontId="3" fillId="0" borderId="0" xfId="0" applyFont="1" applyBorder="1" applyAlignment="1" applyProtection="1">
      <alignment horizontal="left" indent="1"/>
      <protection hidden="1"/>
    </xf>
    <xf numFmtId="0" fontId="2" fillId="0" borderId="0" xfId="0" applyFont="1" applyBorder="1" applyAlignment="1" applyProtection="1">
      <alignment horizontal="center" vertical="distributed"/>
      <protection hidden="1"/>
    </xf>
    <xf numFmtId="0" fontId="3" fillId="0" borderId="0" xfId="0" applyFont="1" applyBorder="1" applyAlignment="1" applyProtection="1">
      <alignment vertical="distributed"/>
      <protection hidden="1"/>
    </xf>
    <xf numFmtId="0" fontId="3" fillId="0" borderId="5" xfId="0" applyFont="1" applyBorder="1" applyAlignment="1" applyProtection="1">
      <alignment vertical="distributed"/>
      <protection hidden="1"/>
    </xf>
    <xf numFmtId="0" fontId="3" fillId="0" borderId="0" xfId="0" applyFont="1" applyFill="1" applyBorder="1" applyAlignment="1" applyProtection="1">
      <alignment vertical="distributed"/>
      <protection hidden="1"/>
    </xf>
    <xf numFmtId="0" fontId="3" fillId="0" borderId="0" xfId="0" applyFont="1" applyAlignment="1" applyProtection="1">
      <alignment vertical="distributed"/>
      <protection hidden="1"/>
    </xf>
    <xf numFmtId="0" fontId="3" fillId="6" borderId="0" xfId="0" applyFont="1" applyFill="1" applyAlignment="1" applyProtection="1">
      <alignment horizontal="center"/>
      <protection hidden="1"/>
    </xf>
    <xf numFmtId="0" fontId="76" fillId="0" borderId="0" xfId="0" applyFont="1" applyBorder="1" applyAlignment="1" applyProtection="1">
      <alignment horizontal="right" vertical="distributed"/>
      <protection hidden="1"/>
    </xf>
    <xf numFmtId="0" fontId="74" fillId="10" borderId="5" xfId="0" applyFont="1" applyFill="1" applyBorder="1" applyProtection="1">
      <protection hidden="1"/>
    </xf>
    <xf numFmtId="0" fontId="61" fillId="5" borderId="5" xfId="0" applyFont="1" applyFill="1" applyBorder="1" applyAlignment="1" applyProtection="1">
      <alignment vertical="top"/>
      <protection hidden="1"/>
    </xf>
    <xf numFmtId="0" fontId="16" fillId="0" borderId="0" xfId="0" applyFont="1" applyBorder="1" applyAlignment="1" applyProtection="1">
      <alignment horizontal="left" vertical="top" wrapText="1" indent="1"/>
      <protection hidden="1"/>
    </xf>
    <xf numFmtId="0" fontId="62" fillId="0" borderId="0" xfId="0" applyFont="1" applyBorder="1" applyAlignment="1" applyProtection="1">
      <alignment horizontal="right"/>
      <protection hidden="1"/>
    </xf>
    <xf numFmtId="0" fontId="85" fillId="9" borderId="5" xfId="0" applyFont="1" applyFill="1" applyBorder="1" applyProtection="1">
      <protection hidden="1"/>
    </xf>
    <xf numFmtId="0" fontId="61" fillId="5" borderId="0" xfId="0" applyFont="1" applyFill="1" applyAlignment="1" applyProtection="1">
      <alignment vertical="top"/>
      <protection hidden="1"/>
    </xf>
    <xf numFmtId="0" fontId="16" fillId="0" borderId="0" xfId="0" applyFont="1" applyFill="1" applyBorder="1" applyAlignment="1" applyProtection="1">
      <alignment horizontal="left" vertical="top" wrapText="1" indent="1"/>
      <protection hidden="1"/>
    </xf>
    <xf numFmtId="0" fontId="62" fillId="0" borderId="0" xfId="0" applyFont="1" applyAlignment="1" applyProtection="1">
      <alignment vertical="distributed"/>
      <protection hidden="1"/>
    </xf>
    <xf numFmtId="0" fontId="64" fillId="7" borderId="0" xfId="0" applyFont="1" applyFill="1" applyBorder="1" applyAlignment="1" applyProtection="1">
      <alignment horizontal="left" wrapText="1"/>
      <protection hidden="1"/>
    </xf>
    <xf numFmtId="0" fontId="52" fillId="0" borderId="0" xfId="0" applyFont="1" applyBorder="1" applyAlignment="1" applyProtection="1">
      <alignment horizontal="right"/>
      <protection hidden="1"/>
    </xf>
    <xf numFmtId="0" fontId="86" fillId="0" borderId="0" xfId="0" applyFont="1" applyBorder="1" applyAlignment="1" applyProtection="1">
      <alignment horizontal="left" vertical="top" indent="1"/>
      <protection hidden="1"/>
    </xf>
    <xf numFmtId="17" fontId="53" fillId="0" borderId="0" xfId="0" applyNumberFormat="1" applyFont="1" applyFill="1" applyAlignment="1" applyProtection="1">
      <alignment vertical="top"/>
      <protection hidden="1"/>
    </xf>
    <xf numFmtId="0" fontId="89" fillId="0" borderId="3" xfId="0" applyFont="1" applyFill="1" applyBorder="1" applyAlignment="1" applyProtection="1">
      <alignment vertical="center" wrapText="1"/>
      <protection hidden="1"/>
    </xf>
    <xf numFmtId="0" fontId="90" fillId="0" borderId="0" xfId="0" applyFont="1" applyFill="1" applyBorder="1" applyProtection="1">
      <protection hidden="1"/>
    </xf>
    <xf numFmtId="0" fontId="91" fillId="0" borderId="0" xfId="1" applyFont="1" applyFill="1" applyBorder="1" applyAlignment="1" applyProtection="1">
      <protection hidden="1"/>
    </xf>
    <xf numFmtId="1" fontId="90" fillId="0" borderId="0" xfId="0" applyNumberFormat="1" applyFont="1" applyFill="1" applyBorder="1" applyProtection="1">
      <protection hidden="1"/>
    </xf>
    <xf numFmtId="0" fontId="44" fillId="0" borderId="0" xfId="0" applyFont="1" applyFill="1" applyBorder="1" applyAlignment="1" applyProtection="1">
      <alignment vertical="top" wrapText="1"/>
      <protection hidden="1"/>
    </xf>
    <xf numFmtId="0" fontId="44" fillId="0" borderId="5" xfId="0" applyFont="1" applyFill="1" applyBorder="1" applyAlignment="1" applyProtection="1">
      <alignment vertical="top" wrapText="1"/>
      <protection hidden="1"/>
    </xf>
    <xf numFmtId="0" fontId="31" fillId="0" borderId="7" xfId="0" applyFont="1" applyFill="1" applyBorder="1" applyAlignment="1" applyProtection="1">
      <alignment vertical="center" wrapText="1"/>
      <protection hidden="1"/>
    </xf>
    <xf numFmtId="0" fontId="7" fillId="0" borderId="3" xfId="0" applyFont="1" applyBorder="1" applyAlignment="1" applyProtection="1">
      <alignment horizontal="right" vertical="center"/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56" fillId="6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Protection="1"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0" fontId="7" fillId="4" borderId="3" xfId="0" applyFont="1" applyFill="1" applyBorder="1" applyAlignment="1" applyProtection="1">
      <alignment horizontal="left" vertical="center"/>
      <protection hidden="1"/>
    </xf>
    <xf numFmtId="0" fontId="7" fillId="4" borderId="3" xfId="0" applyFont="1" applyFill="1" applyBorder="1" applyAlignment="1" applyProtection="1">
      <alignment horizontal="right" vertical="center"/>
      <protection hidden="1"/>
    </xf>
    <xf numFmtId="0" fontId="7" fillId="0" borderId="11" xfId="0" applyFont="1" applyBorder="1" applyProtection="1">
      <protection hidden="1"/>
    </xf>
    <xf numFmtId="0" fontId="7" fillId="0" borderId="11" xfId="0" applyFont="1" applyBorder="1" applyAlignment="1" applyProtection="1">
      <alignment vertical="center"/>
      <protection hidden="1"/>
    </xf>
    <xf numFmtId="0" fontId="7" fillId="5" borderId="0" xfId="0" applyFont="1" applyFill="1" applyBorder="1" applyProtection="1">
      <protection hidden="1"/>
    </xf>
    <xf numFmtId="0" fontId="7" fillId="6" borderId="0" xfId="0" applyFont="1" applyFill="1" applyBorder="1" applyAlignment="1" applyProtection="1">
      <alignment horizontal="right" vertical="center"/>
      <protection hidden="1"/>
    </xf>
    <xf numFmtId="0" fontId="7" fillId="6" borderId="0" xfId="0" applyFont="1" applyFill="1" applyBorder="1" applyAlignment="1" applyProtection="1">
      <alignment horizontal="left" vertical="center"/>
      <protection hidden="1"/>
    </xf>
    <xf numFmtId="0" fontId="7" fillId="6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1" fillId="0" borderId="4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11" fillId="0" borderId="5" xfId="0" applyFont="1" applyBorder="1" applyAlignment="1" applyProtection="1">
      <alignment vertical="top" wrapText="1"/>
      <protection hidden="1"/>
    </xf>
    <xf numFmtId="0" fontId="11" fillId="0" borderId="8" xfId="0" applyFont="1" applyBorder="1" applyAlignment="1" applyProtection="1">
      <alignment vertical="top" wrapText="1"/>
      <protection hidden="1"/>
    </xf>
    <xf numFmtId="0" fontId="11" fillId="0" borderId="1" xfId="0" applyFont="1" applyBorder="1" applyAlignment="1" applyProtection="1">
      <alignment vertical="top" wrapText="1"/>
      <protection hidden="1"/>
    </xf>
    <xf numFmtId="0" fontId="11" fillId="0" borderId="9" xfId="0" applyFont="1" applyBorder="1" applyAlignment="1" applyProtection="1">
      <alignment vertical="top" wrapText="1"/>
      <protection hidden="1"/>
    </xf>
    <xf numFmtId="0" fontId="7" fillId="0" borderId="10" xfId="0" applyFont="1" applyBorder="1" applyAlignment="1" applyProtection="1">
      <protection hidden="1"/>
    </xf>
    <xf numFmtId="0" fontId="7" fillId="0" borderId="2" xfId="0" applyFont="1" applyBorder="1" applyAlignment="1" applyProtection="1">
      <protection hidden="1"/>
    </xf>
    <xf numFmtId="0" fontId="7" fillId="0" borderId="12" xfId="0" applyFont="1" applyBorder="1" applyAlignment="1" applyProtection="1"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7" fillId="0" borderId="3" xfId="0" applyFont="1" applyBorder="1" applyAlignment="1" applyProtection="1">
      <alignment vertical="top" wrapText="1"/>
      <protection hidden="1"/>
    </xf>
    <xf numFmtId="0" fontId="7" fillId="0" borderId="4" xfId="0" applyFont="1" applyBorder="1" applyAlignment="1" applyProtection="1">
      <alignment vertical="top" wrapText="1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7" fillId="0" borderId="8" xfId="0" applyFont="1" applyBorder="1" applyAlignment="1" applyProtection="1">
      <alignment vertical="top" wrapText="1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0" fontId="6" fillId="0" borderId="3" xfId="0" applyFont="1" applyFill="1" applyBorder="1" applyAlignment="1" applyProtection="1">
      <alignment horizontal="right" vertical="center" wrapText="1"/>
      <protection hidden="1"/>
    </xf>
    <xf numFmtId="0" fontId="33" fillId="12" borderId="6" xfId="0" applyFont="1" applyFill="1" applyBorder="1" applyAlignment="1" applyProtection="1">
      <alignment horizontal="center" vertical="center"/>
      <protection hidden="1"/>
    </xf>
    <xf numFmtId="0" fontId="33" fillId="12" borderId="3" xfId="0" applyFont="1" applyFill="1" applyBorder="1" applyAlignment="1" applyProtection="1">
      <alignment horizontal="center" vertical="center"/>
      <protection hidden="1"/>
    </xf>
    <xf numFmtId="0" fontId="33" fillId="12" borderId="8" xfId="0" applyFont="1" applyFill="1" applyBorder="1" applyAlignment="1" applyProtection="1">
      <alignment horizontal="center" vertical="center"/>
      <protection hidden="1"/>
    </xf>
    <xf numFmtId="0" fontId="33" fillId="12" borderId="1" xfId="0" applyFont="1" applyFill="1" applyBorder="1" applyAlignment="1" applyProtection="1">
      <alignment horizontal="center" vertical="center"/>
      <protection hidden="1"/>
    </xf>
    <xf numFmtId="0" fontId="2" fillId="15" borderId="1" xfId="0" applyFont="1" applyFill="1" applyBorder="1" applyAlignment="1" applyProtection="1">
      <alignment horizontal="center" vertical="top"/>
      <protection locked="0"/>
    </xf>
    <xf numFmtId="0" fontId="2" fillId="15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44" fillId="7" borderId="4" xfId="0" applyFont="1" applyFill="1" applyBorder="1" applyAlignment="1" applyProtection="1">
      <alignment horizontal="center" vertical="top"/>
      <protection hidden="1"/>
    </xf>
    <xf numFmtId="0" fontId="44" fillId="7" borderId="0" xfId="0" applyFont="1" applyFill="1" applyBorder="1" applyAlignment="1" applyProtection="1">
      <alignment horizontal="center" vertical="top"/>
      <protection hidden="1"/>
    </xf>
    <xf numFmtId="0" fontId="44" fillId="7" borderId="5" xfId="0" applyFont="1" applyFill="1" applyBorder="1" applyAlignment="1" applyProtection="1">
      <alignment horizontal="center" vertical="top"/>
      <protection hidden="1"/>
    </xf>
    <xf numFmtId="3" fontId="70" fillId="0" borderId="0" xfId="0" applyNumberFormat="1" applyFont="1" applyFill="1" applyBorder="1" applyAlignment="1" applyProtection="1">
      <alignment horizontal="left" vertical="top" indent="1"/>
      <protection hidden="1"/>
    </xf>
    <xf numFmtId="0" fontId="43" fillId="0" borderId="0" xfId="0" applyFont="1" applyBorder="1" applyAlignment="1" applyProtection="1">
      <alignment horizontal="center" vertical="top"/>
      <protection hidden="1"/>
    </xf>
    <xf numFmtId="0" fontId="43" fillId="0" borderId="5" xfId="0" applyFont="1" applyBorder="1" applyAlignment="1" applyProtection="1">
      <alignment horizontal="center" vertical="top"/>
      <protection hidden="1"/>
    </xf>
    <xf numFmtId="0" fontId="44" fillId="16" borderId="21" xfId="0" applyFont="1" applyFill="1" applyBorder="1" applyAlignment="1" applyProtection="1">
      <alignment horizontal="center" vertical="top"/>
      <protection locked="0"/>
    </xf>
    <xf numFmtId="0" fontId="44" fillId="16" borderId="22" xfId="0" applyFont="1" applyFill="1" applyBorder="1" applyAlignment="1" applyProtection="1">
      <alignment horizontal="center" vertical="top"/>
      <protection locked="0"/>
    </xf>
    <xf numFmtId="0" fontId="2" fillId="5" borderId="0" xfId="0" applyFont="1" applyFill="1" applyBorder="1" applyAlignment="1" applyProtection="1">
      <alignment horizontal="left" vertical="top"/>
      <protection locked="0"/>
    </xf>
    <xf numFmtId="0" fontId="43" fillId="0" borderId="0" xfId="0" applyFont="1" applyBorder="1" applyAlignment="1" applyProtection="1">
      <alignment horizontal="center"/>
      <protection hidden="1"/>
    </xf>
    <xf numFmtId="0" fontId="43" fillId="0" borderId="5" xfId="0" applyFont="1" applyBorder="1" applyAlignment="1" applyProtection="1">
      <alignment horizontal="center"/>
      <protection hidden="1"/>
    </xf>
    <xf numFmtId="3" fontId="2" fillId="15" borderId="1" xfId="0" applyNumberFormat="1" applyFont="1" applyFill="1" applyBorder="1" applyAlignment="1" applyProtection="1">
      <alignment horizontal="center" vertical="top"/>
      <protection locked="0"/>
    </xf>
    <xf numFmtId="0" fontId="2" fillId="16" borderId="1" xfId="0" applyFont="1" applyFill="1" applyBorder="1" applyAlignment="1" applyProtection="1">
      <alignment horizontal="center" vertical="top"/>
      <protection locked="0"/>
    </xf>
    <xf numFmtId="3" fontId="2" fillId="15" borderId="1" xfId="0" applyNumberFormat="1" applyFont="1" applyFill="1" applyBorder="1" applyAlignment="1" applyProtection="1">
      <alignment horizontal="center" vertical="top"/>
      <protection hidden="1"/>
    </xf>
    <xf numFmtId="3" fontId="70" fillId="15" borderId="1" xfId="0" applyNumberFormat="1" applyFont="1" applyFill="1" applyBorder="1" applyAlignment="1" applyProtection="1">
      <alignment horizontal="center" vertical="top"/>
      <protection hidden="1"/>
    </xf>
    <xf numFmtId="0" fontId="3" fillId="0" borderId="4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83" fillId="0" borderId="0" xfId="0" applyFont="1" applyBorder="1" applyAlignment="1" applyProtection="1">
      <alignment horizontal="center"/>
      <protection hidden="1"/>
    </xf>
    <xf numFmtId="0" fontId="33" fillId="12" borderId="7" xfId="0" applyFont="1" applyFill="1" applyBorder="1" applyAlignment="1" applyProtection="1">
      <alignment horizontal="center" vertical="center"/>
      <protection hidden="1"/>
    </xf>
    <xf numFmtId="0" fontId="33" fillId="12" borderId="9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wrapText="1"/>
      <protection hidden="1"/>
    </xf>
    <xf numFmtId="0" fontId="3" fillId="0" borderId="0" xfId="4" applyFont="1" applyBorder="1" applyAlignment="1" applyProtection="1">
      <alignment horizontal="left" vertical="top" wrapText="1"/>
      <protection hidden="1"/>
    </xf>
    <xf numFmtId="0" fontId="16" fillId="0" borderId="0" xfId="0" applyFont="1" applyBorder="1" applyAlignment="1" applyProtection="1">
      <alignment horizontal="left" vertical="top" wrapText="1" indent="1"/>
      <protection hidden="1"/>
    </xf>
    <xf numFmtId="0" fontId="16" fillId="5" borderId="0" xfId="0" applyFont="1" applyFill="1" applyBorder="1" applyAlignment="1" applyProtection="1">
      <alignment horizontal="left" vertical="top" wrapText="1" indent="1"/>
      <protection hidden="1"/>
    </xf>
    <xf numFmtId="0" fontId="92" fillId="14" borderId="10" xfId="1" applyFont="1" applyFill="1" applyBorder="1" applyAlignment="1" applyProtection="1">
      <alignment horizontal="center" vertical="center"/>
      <protection hidden="1"/>
    </xf>
    <xf numFmtId="0" fontId="15" fillId="14" borderId="2" xfId="1" applyFill="1" applyBorder="1" applyAlignment="1" applyProtection="1">
      <alignment horizontal="center" vertical="center"/>
      <protection hidden="1"/>
    </xf>
    <xf numFmtId="0" fontId="15" fillId="14" borderId="12" xfId="1" applyFill="1" applyBorder="1" applyAlignment="1" applyProtection="1">
      <alignment horizontal="center" vertical="center"/>
      <protection hidden="1"/>
    </xf>
    <xf numFmtId="0" fontId="48" fillId="14" borderId="10" xfId="1" applyFont="1" applyFill="1" applyBorder="1" applyAlignment="1" applyProtection="1">
      <alignment horizontal="center" vertical="center"/>
      <protection hidden="1"/>
    </xf>
    <xf numFmtId="0" fontId="48" fillId="14" borderId="2" xfId="1" applyFont="1" applyFill="1" applyBorder="1" applyAlignment="1" applyProtection="1">
      <alignment horizontal="center" vertical="center"/>
      <protection hidden="1"/>
    </xf>
    <xf numFmtId="0" fontId="48" fillId="14" borderId="12" xfId="1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left" vertical="top" indent="1"/>
      <protection locked="0"/>
    </xf>
    <xf numFmtId="0" fontId="2" fillId="5" borderId="1" xfId="0" applyFont="1" applyFill="1" applyBorder="1" applyAlignment="1" applyProtection="1">
      <alignment horizontal="center" vertical="top"/>
      <protection locked="0"/>
    </xf>
    <xf numFmtId="0" fontId="77" fillId="9" borderId="4" xfId="0" applyFont="1" applyFill="1" applyBorder="1" applyAlignment="1" applyProtection="1">
      <alignment horizontal="left" vertical="center" wrapText="1" indent="1"/>
      <protection hidden="1"/>
    </xf>
    <xf numFmtId="0" fontId="77" fillId="9" borderId="0" xfId="0" applyFont="1" applyFill="1" applyBorder="1" applyAlignment="1" applyProtection="1">
      <alignment horizontal="left" vertical="center" wrapText="1" indent="1"/>
      <protection hidden="1"/>
    </xf>
    <xf numFmtId="0" fontId="77" fillId="9" borderId="5" xfId="0" applyFont="1" applyFill="1" applyBorder="1" applyAlignment="1" applyProtection="1">
      <alignment horizontal="left" vertical="center" wrapText="1" indent="1"/>
      <protection hidden="1"/>
    </xf>
    <xf numFmtId="0" fontId="3" fillId="0" borderId="4" xfId="0" applyFont="1" applyFill="1" applyBorder="1" applyAlignment="1" applyProtection="1">
      <alignment horizontal="left" vertical="top" wrapText="1" indent="1"/>
      <protection hidden="1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78" fillId="15" borderId="1" xfId="0" applyFont="1" applyFill="1" applyBorder="1" applyAlignment="1" applyProtection="1">
      <alignment horizontal="left" vertical="top" indent="1"/>
      <protection locked="0"/>
    </xf>
    <xf numFmtId="0" fontId="3" fillId="7" borderId="4" xfId="0" applyFont="1" applyFill="1" applyBorder="1" applyAlignment="1" applyProtection="1">
      <alignment horizontal="center" vertical="top" wrapText="1"/>
      <protection hidden="1"/>
    </xf>
    <xf numFmtId="0" fontId="2" fillId="7" borderId="0" xfId="0" applyFont="1" applyFill="1" applyBorder="1" applyAlignment="1" applyProtection="1">
      <alignment horizontal="center" vertical="top"/>
      <protection hidden="1"/>
    </xf>
    <xf numFmtId="0" fontId="2" fillId="12" borderId="4" xfId="0" applyFont="1" applyFill="1" applyBorder="1" applyAlignment="1" applyProtection="1">
      <alignment horizontal="center" vertical="top"/>
      <protection hidden="1"/>
    </xf>
    <xf numFmtId="0" fontId="2" fillId="12" borderId="0" xfId="0" applyFont="1" applyFill="1" applyBorder="1" applyAlignment="1" applyProtection="1">
      <alignment horizontal="center" vertical="top"/>
      <protection hidden="1"/>
    </xf>
    <xf numFmtId="0" fontId="44" fillId="0" borderId="0" xfId="0" applyFont="1" applyFill="1" applyBorder="1" applyAlignment="1" applyProtection="1">
      <alignment horizontal="center" vertical="top" wrapText="1"/>
      <protection hidden="1"/>
    </xf>
    <xf numFmtId="0" fontId="2" fillId="15" borderId="1" xfId="0" applyFont="1" applyFill="1" applyBorder="1" applyAlignment="1" applyProtection="1">
      <alignment horizontal="left" vertical="top" indent="1"/>
      <protection locked="0"/>
    </xf>
    <xf numFmtId="0" fontId="2" fillId="15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/>
    <xf numFmtId="0" fontId="76" fillId="0" borderId="0" xfId="0" applyFont="1" applyBorder="1" applyAlignment="1" applyProtection="1">
      <alignment horizontal="left" vertical="top" wrapText="1"/>
      <protection hidden="1"/>
    </xf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left"/>
    </xf>
    <xf numFmtId="0" fontId="64" fillId="7" borderId="0" xfId="0" applyFont="1" applyFill="1" applyBorder="1" applyAlignment="1" applyProtection="1">
      <alignment horizontal="center" wrapText="1"/>
      <protection hidden="1"/>
    </xf>
    <xf numFmtId="0" fontId="3" fillId="0" borderId="4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alignment horizontal="left" indent="1"/>
      <protection hidden="1"/>
    </xf>
    <xf numFmtId="0" fontId="76" fillId="5" borderId="0" xfId="0" applyFont="1" applyFill="1" applyBorder="1" applyAlignment="1" applyProtection="1">
      <alignment horizontal="center" vertical="center"/>
      <protection hidden="1"/>
    </xf>
    <xf numFmtId="0" fontId="75" fillId="0" borderId="4" xfId="0" applyFont="1" applyBorder="1" applyAlignment="1" applyProtection="1">
      <alignment horizontal="center" vertical="center"/>
      <protection hidden="1"/>
    </xf>
    <xf numFmtId="0" fontId="75" fillId="0" borderId="0" xfId="0" applyFont="1" applyBorder="1" applyAlignment="1" applyProtection="1">
      <alignment horizontal="center" vertical="center"/>
      <protection hidden="1"/>
    </xf>
    <xf numFmtId="0" fontId="52" fillId="0" borderId="0" xfId="0" applyFont="1" applyBorder="1" applyAlignment="1" applyProtection="1">
      <alignment horizontal="right" vertical="center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16" fillId="0" borderId="6" xfId="0" applyFont="1" applyBorder="1" applyAlignment="1" applyProtection="1">
      <alignment horizontal="left" vertical="top" wrapText="1" indent="1"/>
      <protection hidden="1"/>
    </xf>
    <xf numFmtId="0" fontId="16" fillId="0" borderId="3" xfId="0" applyFont="1" applyBorder="1" applyAlignment="1" applyProtection="1">
      <alignment horizontal="left" vertical="top" wrapText="1" indent="1"/>
      <protection hidden="1"/>
    </xf>
    <xf numFmtId="0" fontId="16" fillId="0" borderId="7" xfId="0" applyFont="1" applyBorder="1" applyAlignment="1" applyProtection="1">
      <alignment horizontal="left" vertical="top" wrapText="1" indent="1"/>
      <protection hidden="1"/>
    </xf>
    <xf numFmtId="0" fontId="16" fillId="0" borderId="4" xfId="0" applyFont="1" applyBorder="1" applyAlignment="1" applyProtection="1">
      <alignment horizontal="left" vertical="top" wrapText="1" indent="1"/>
      <protection hidden="1"/>
    </xf>
    <xf numFmtId="0" fontId="16" fillId="0" borderId="5" xfId="0" applyFont="1" applyBorder="1" applyAlignment="1" applyProtection="1">
      <alignment horizontal="left" vertical="top" wrapText="1" indent="1"/>
      <protection hidden="1"/>
    </xf>
    <xf numFmtId="3" fontId="2" fillId="6" borderId="2" xfId="0" applyNumberFormat="1" applyFont="1" applyFill="1" applyBorder="1" applyAlignment="1" applyProtection="1">
      <alignment horizontal="center" vertical="top"/>
      <protection locked="0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5" fillId="14" borderId="6" xfId="0" applyFont="1" applyFill="1" applyBorder="1" applyAlignment="1" applyProtection="1">
      <alignment horizontal="center" vertical="center" wrapText="1"/>
      <protection locked="0" hidden="1"/>
    </xf>
    <xf numFmtId="0" fontId="5" fillId="14" borderId="3" xfId="0" applyFont="1" applyFill="1" applyBorder="1" applyAlignment="1" applyProtection="1">
      <alignment horizontal="center" vertical="center" wrapText="1"/>
      <protection locked="0" hidden="1"/>
    </xf>
    <xf numFmtId="0" fontId="5" fillId="14" borderId="7" xfId="0" applyFont="1" applyFill="1" applyBorder="1" applyAlignment="1" applyProtection="1">
      <alignment horizontal="center" vertical="center" wrapText="1"/>
      <protection locked="0" hidden="1"/>
    </xf>
    <xf numFmtId="0" fontId="5" fillId="14" borderId="8" xfId="0" applyFont="1" applyFill="1" applyBorder="1" applyAlignment="1" applyProtection="1">
      <alignment horizontal="center" vertical="center" wrapText="1"/>
      <protection locked="0" hidden="1"/>
    </xf>
    <xf numFmtId="0" fontId="5" fillId="14" borderId="1" xfId="0" applyFont="1" applyFill="1" applyBorder="1" applyAlignment="1" applyProtection="1">
      <alignment horizontal="center" vertical="center" wrapText="1"/>
      <protection locked="0" hidden="1"/>
    </xf>
    <xf numFmtId="0" fontId="5" fillId="14" borderId="9" xfId="0" applyFont="1" applyFill="1" applyBorder="1" applyAlignment="1" applyProtection="1">
      <alignment horizontal="center" vertical="center" wrapText="1"/>
      <protection locked="0" hidden="1"/>
    </xf>
    <xf numFmtId="0" fontId="39" fillId="0" borderId="8" xfId="0" applyFont="1" applyBorder="1" applyAlignment="1" applyProtection="1">
      <alignment horizontal="center" wrapText="1"/>
      <protection hidden="1"/>
    </xf>
    <xf numFmtId="0" fontId="39" fillId="0" borderId="1" xfId="0" applyFont="1" applyBorder="1" applyAlignment="1" applyProtection="1">
      <alignment horizontal="center" wrapText="1"/>
      <protection hidden="1"/>
    </xf>
    <xf numFmtId="0" fontId="39" fillId="0" borderId="9" xfId="0" applyFont="1" applyBorder="1" applyAlignment="1" applyProtection="1">
      <alignment horizontal="center" wrapText="1"/>
      <protection hidden="1"/>
    </xf>
    <xf numFmtId="0" fontId="5" fillId="0" borderId="6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8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13" fillId="0" borderId="4" xfId="0" applyFont="1" applyBorder="1" applyAlignment="1" applyProtection="1">
      <alignment horizontal="center" vertical="top" wrapText="1"/>
      <protection hidden="1"/>
    </xf>
    <xf numFmtId="0" fontId="13" fillId="0" borderId="0" xfId="0" applyFont="1" applyBorder="1" applyAlignment="1" applyProtection="1">
      <alignment horizontal="center" vertical="top" wrapText="1"/>
      <protection hidden="1"/>
    </xf>
    <xf numFmtId="0" fontId="13" fillId="0" borderId="5" xfId="0" applyFont="1" applyBorder="1" applyAlignment="1" applyProtection="1">
      <alignment horizontal="center" vertical="top" wrapText="1"/>
      <protection hidden="1"/>
    </xf>
    <xf numFmtId="0" fontId="13" fillId="0" borderId="8" xfId="0" applyFont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3" fillId="0" borderId="9" xfId="0" applyFont="1" applyBorder="1" applyAlignment="1" applyProtection="1">
      <alignment horizontal="center" vertical="top" wrapText="1"/>
      <protection hidden="1"/>
    </xf>
    <xf numFmtId="0" fontId="5" fillId="14" borderId="4" xfId="0" applyFont="1" applyFill="1" applyBorder="1" applyAlignment="1" applyProtection="1">
      <alignment horizontal="center" vertical="center" wrapText="1"/>
      <protection locked="0" hidden="1"/>
    </xf>
    <xf numFmtId="0" fontId="5" fillId="14" borderId="0" xfId="0" applyFont="1" applyFill="1" applyBorder="1" applyAlignment="1" applyProtection="1">
      <alignment horizontal="center" vertical="center" wrapText="1"/>
      <protection locked="0" hidden="1"/>
    </xf>
    <xf numFmtId="0" fontId="5" fillId="14" borderId="5" xfId="0" applyFont="1" applyFill="1" applyBorder="1" applyAlignment="1" applyProtection="1">
      <alignment horizontal="center" vertical="center" wrapText="1"/>
      <protection locked="0" hidden="1"/>
    </xf>
    <xf numFmtId="0" fontId="7" fillId="0" borderId="9" xfId="0" applyFont="1" applyBorder="1" applyAlignment="1" applyProtection="1">
      <alignment horizontal="center" vertical="top" wrapText="1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2" xfId="0" applyNumberFormat="1" applyFont="1" applyBorder="1" applyAlignment="1" applyProtection="1">
      <alignment horizontal="center" vertical="top"/>
      <protection hidden="1"/>
    </xf>
    <xf numFmtId="49" fontId="9" fillId="0" borderId="12" xfId="0" applyNumberFormat="1" applyFont="1" applyBorder="1" applyAlignment="1" applyProtection="1">
      <alignment horizontal="center" vertical="top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2" xfId="0" applyFont="1" applyFill="1" applyBorder="1" applyAlignment="1" applyProtection="1">
      <alignment horizontal="center" vertical="top"/>
      <protection hidden="1"/>
    </xf>
    <xf numFmtId="0" fontId="9" fillId="0" borderId="12" xfId="0" applyFont="1" applyFill="1" applyBorder="1" applyAlignment="1" applyProtection="1">
      <alignment horizontal="center" vertical="top"/>
      <protection hidden="1"/>
    </xf>
    <xf numFmtId="0" fontId="13" fillId="0" borderId="8" xfId="0" applyFont="1" applyBorder="1" applyAlignment="1" applyProtection="1">
      <alignment horizontal="left"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3" fillId="0" borderId="9" xfId="0" applyFont="1" applyBorder="1" applyAlignment="1" applyProtection="1">
      <alignment horizontal="left" vertical="top" wrapText="1"/>
      <protection hidden="1"/>
    </xf>
    <xf numFmtId="0" fontId="12" fillId="0" borderId="0" xfId="0" applyFont="1" applyBorder="1" applyAlignment="1" applyProtection="1">
      <alignment horizontal="center" vertical="top" wrapText="1"/>
      <protection hidden="1"/>
    </xf>
    <xf numFmtId="0" fontId="12" fillId="0" borderId="5" xfId="0" applyFont="1" applyBorder="1" applyAlignment="1" applyProtection="1">
      <alignment horizontal="center" vertical="top" wrapText="1"/>
      <protection hidden="1"/>
    </xf>
    <xf numFmtId="0" fontId="12" fillId="0" borderId="4" xfId="0" applyFont="1" applyBorder="1" applyAlignment="1" applyProtection="1">
      <alignment horizontal="center" vertical="top" wrapText="1"/>
      <protection hidden="1"/>
    </xf>
    <xf numFmtId="0" fontId="12" fillId="0" borderId="8" xfId="0" applyFont="1" applyBorder="1" applyAlignment="1" applyProtection="1">
      <alignment horizontal="center" vertical="top" wrapText="1"/>
      <protection hidden="1"/>
    </xf>
    <xf numFmtId="0" fontId="12" fillId="0" borderId="1" xfId="0" applyFont="1" applyBorder="1" applyAlignment="1" applyProtection="1">
      <alignment horizontal="center" vertical="top" wrapText="1"/>
      <protection hidden="1"/>
    </xf>
    <xf numFmtId="0" fontId="12" fillId="0" borderId="9" xfId="0" applyFont="1" applyBorder="1" applyAlignment="1" applyProtection="1">
      <alignment horizontal="center" vertical="top" wrapText="1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49" fontId="7" fillId="0" borderId="4" xfId="0" applyNumberFormat="1" applyFont="1" applyBorder="1" applyAlignment="1" applyProtection="1">
      <alignment horizontal="center" vertical="top"/>
      <protection hidden="1"/>
    </xf>
    <xf numFmtId="49" fontId="7" fillId="0" borderId="0" xfId="0" applyNumberFormat="1" applyFont="1" applyBorder="1" applyAlignment="1" applyProtection="1">
      <alignment horizontal="center" vertical="top"/>
      <protection hidden="1"/>
    </xf>
    <xf numFmtId="49" fontId="7" fillId="0" borderId="5" xfId="0" applyNumberFormat="1" applyFont="1" applyBorder="1" applyAlignment="1" applyProtection="1">
      <alignment horizontal="center" vertical="top"/>
      <protection hidden="1"/>
    </xf>
    <xf numFmtId="49" fontId="7" fillId="0" borderId="8" xfId="0" applyNumberFormat="1" applyFont="1" applyBorder="1" applyAlignment="1" applyProtection="1">
      <alignment horizontal="center" vertical="top"/>
      <protection hidden="1"/>
    </xf>
    <xf numFmtId="49" fontId="7" fillId="0" borderId="1" xfId="0" applyNumberFormat="1" applyFont="1" applyBorder="1" applyAlignment="1" applyProtection="1">
      <alignment horizontal="center" vertical="top"/>
      <protection hidden="1"/>
    </xf>
    <xf numFmtId="49" fontId="7" fillId="0" borderId="9" xfId="0" applyNumberFormat="1" applyFont="1" applyBorder="1" applyAlignment="1" applyProtection="1">
      <alignment horizontal="center" vertical="top"/>
      <protection hidden="1"/>
    </xf>
    <xf numFmtId="0" fontId="7" fillId="0" borderId="1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0" fontId="7" fillId="0" borderId="12" xfId="0" applyFont="1" applyBorder="1" applyAlignment="1" applyProtection="1">
      <alignment horizontal="left" vertical="top"/>
      <protection hidden="1"/>
    </xf>
    <xf numFmtId="0" fontId="5" fillId="0" borderId="10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12" xfId="0" applyFont="1" applyFill="1" applyBorder="1" applyAlignment="1" applyProtection="1">
      <alignment horizontal="center" vertical="center" wrapText="1"/>
      <protection hidden="1"/>
    </xf>
    <xf numFmtId="49" fontId="7" fillId="0" borderId="6" xfId="0" applyNumberFormat="1" applyFont="1" applyBorder="1" applyAlignment="1" applyProtection="1">
      <alignment horizontal="center" vertical="top"/>
      <protection hidden="1"/>
    </xf>
    <xf numFmtId="49" fontId="7" fillId="0" borderId="3" xfId="0" applyNumberFormat="1" applyFont="1" applyBorder="1" applyAlignment="1" applyProtection="1">
      <alignment horizontal="center" vertical="top"/>
      <protection hidden="1"/>
    </xf>
    <xf numFmtId="49" fontId="7" fillId="0" borderId="7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14" fontId="7" fillId="0" borderId="4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6" fillId="0" borderId="3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0" fontId="6" fillId="0" borderId="4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8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9" xfId="0" applyFont="1" applyBorder="1" applyAlignment="1" applyProtection="1">
      <alignment horizontal="center" vertical="top" wrapText="1"/>
      <protection hidden="1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1" fillId="0" borderId="3" xfId="0" applyFont="1" applyBorder="1" applyAlignment="1" applyProtection="1">
      <alignment horizontal="center" vertical="top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11" fillId="0" borderId="5" xfId="0" applyFont="1" applyBorder="1" applyAlignment="1" applyProtection="1">
      <alignment horizontal="center" vertical="top" wrapText="1"/>
      <protection hidden="1"/>
    </xf>
    <xf numFmtId="0" fontId="40" fillId="0" borderId="4" xfId="0" applyFont="1" applyBorder="1" applyAlignment="1" applyProtection="1">
      <alignment horizontal="center" vertical="center" wrapText="1"/>
      <protection hidden="1"/>
    </xf>
    <xf numFmtId="0" fontId="40" fillId="0" borderId="0" xfId="0" applyFont="1" applyBorder="1" applyAlignment="1" applyProtection="1">
      <alignment horizontal="center" vertical="center" wrapText="1"/>
      <protection hidden="1"/>
    </xf>
    <xf numFmtId="0" fontId="40" fillId="0" borderId="5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3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left" vertical="top" wrapText="1"/>
      <protection hidden="1"/>
    </xf>
    <xf numFmtId="0" fontId="7" fillId="0" borderId="8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9" xfId="0" applyFont="1" applyBorder="1" applyAlignment="1" applyProtection="1">
      <alignment horizontal="left" vertical="top" wrapText="1"/>
      <protection hidden="1"/>
    </xf>
    <xf numFmtId="0" fontId="13" fillId="0" borderId="8" xfId="0" applyFont="1" applyBorder="1" applyAlignment="1" applyProtection="1">
      <alignment horizontal="center" wrapText="1"/>
      <protection hidden="1"/>
    </xf>
    <xf numFmtId="0" fontId="13" fillId="0" borderId="1" xfId="0" applyFont="1" applyBorder="1" applyAlignment="1" applyProtection="1">
      <alignment horizontal="center" wrapText="1"/>
      <protection hidden="1"/>
    </xf>
    <xf numFmtId="0" fontId="13" fillId="0" borderId="9" xfId="0" applyFont="1" applyBorder="1" applyAlignment="1" applyProtection="1">
      <alignment horizont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4" fontId="7" fillId="0" borderId="8" xfId="0" applyNumberFormat="1" applyFont="1" applyBorder="1" applyAlignment="1" applyProtection="1">
      <alignment horizontal="center" vertical="top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9" xfId="0" applyNumberFormat="1" applyFont="1" applyBorder="1" applyAlignment="1" applyProtection="1">
      <alignment horizontal="center" vertical="top"/>
      <protection hidden="1"/>
    </xf>
    <xf numFmtId="0" fontId="11" fillId="0" borderId="8" xfId="0" applyFont="1" applyBorder="1" applyAlignment="1" applyProtection="1">
      <alignment horizontal="center" vertical="top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9" xfId="0" applyFont="1" applyBorder="1" applyAlignment="1" applyProtection="1">
      <alignment horizontal="center" vertical="top"/>
      <protection hidden="1"/>
    </xf>
    <xf numFmtId="0" fontId="5" fillId="14" borderId="11" xfId="0" applyFont="1" applyFill="1" applyBorder="1" applyAlignment="1" applyProtection="1">
      <alignment horizontal="center" vertical="center" wrapText="1"/>
      <protection locked="0"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1" fillId="0" borderId="9" xfId="0" applyFont="1" applyBorder="1" applyAlignment="1" applyProtection="1">
      <alignment horizontal="center" vertical="top" wrapText="1"/>
      <protection hidden="1"/>
    </xf>
    <xf numFmtId="0" fontId="5" fillId="14" borderId="6" xfId="0" applyFont="1" applyFill="1" applyBorder="1" applyAlignment="1" applyProtection="1">
      <alignment horizontal="center" vertical="center"/>
      <protection locked="0" hidden="1"/>
    </xf>
    <xf numFmtId="0" fontId="5" fillId="14" borderId="3" xfId="0" applyFont="1" applyFill="1" applyBorder="1" applyAlignment="1" applyProtection="1">
      <alignment horizontal="center" vertical="center"/>
      <protection locked="0" hidden="1"/>
    </xf>
    <xf numFmtId="0" fontId="5" fillId="14" borderId="7" xfId="0" applyFont="1" applyFill="1" applyBorder="1" applyAlignment="1" applyProtection="1">
      <alignment horizontal="center" vertical="center"/>
      <protection locked="0" hidden="1"/>
    </xf>
    <xf numFmtId="0" fontId="5" fillId="14" borderId="4" xfId="0" applyFont="1" applyFill="1" applyBorder="1" applyAlignment="1" applyProtection="1">
      <alignment horizontal="center" vertical="center"/>
      <protection locked="0" hidden="1"/>
    </xf>
    <xf numFmtId="0" fontId="5" fillId="14" borderId="0" xfId="0" applyFont="1" applyFill="1" applyBorder="1" applyAlignment="1" applyProtection="1">
      <alignment horizontal="center" vertical="center"/>
      <protection locked="0" hidden="1"/>
    </xf>
    <xf numFmtId="0" fontId="5" fillId="14" borderId="5" xfId="0" applyFont="1" applyFill="1" applyBorder="1" applyAlignment="1" applyProtection="1">
      <alignment horizontal="center" vertical="center"/>
      <protection locked="0" hidden="1"/>
    </xf>
    <xf numFmtId="0" fontId="5" fillId="14" borderId="8" xfId="0" applyFont="1" applyFill="1" applyBorder="1" applyAlignment="1" applyProtection="1">
      <alignment horizontal="center" vertical="center"/>
      <protection locked="0" hidden="1"/>
    </xf>
    <xf numFmtId="0" fontId="5" fillId="14" borderId="1" xfId="0" applyFont="1" applyFill="1" applyBorder="1" applyAlignment="1" applyProtection="1">
      <alignment horizontal="center" vertical="center"/>
      <protection locked="0" hidden="1"/>
    </xf>
    <xf numFmtId="0" fontId="5" fillId="14" borderId="9" xfId="0" applyFont="1" applyFill="1" applyBorder="1" applyAlignment="1" applyProtection="1">
      <alignment horizontal="center" vertical="center"/>
      <protection locked="0"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7" xfId="0" applyFont="1" applyBorder="1" applyAlignment="1" applyProtection="1">
      <alignment horizontal="left" vertical="top" wrapText="1"/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8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11" fillId="0" borderId="4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5" xfId="0" applyFont="1" applyBorder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justify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5" fillId="0" borderId="7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28" fillId="0" borderId="0" xfId="0" applyFont="1" applyBorder="1" applyAlignment="1" applyProtection="1">
      <alignment horizontal="justify" vertical="top" wrapText="1"/>
      <protection hidden="1"/>
    </xf>
    <xf numFmtId="0" fontId="42" fillId="0" borderId="6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7" fillId="0" borderId="4" xfId="0" applyFont="1" applyBorder="1" applyAlignment="1" applyProtection="1">
      <alignment horizontal="center" vertical="top" wrapText="1"/>
      <protection hidden="1"/>
    </xf>
    <xf numFmtId="0" fontId="87" fillId="0" borderId="0" xfId="0" applyFont="1" applyBorder="1" applyAlignment="1" applyProtection="1">
      <alignment horizontal="center" vertical="top" wrapText="1"/>
      <protection hidden="1"/>
    </xf>
    <xf numFmtId="0" fontId="87" fillId="0" borderId="5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/>
    <xf numFmtId="0" fontId="7" fillId="0" borderId="7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5" borderId="0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right" vertical="center"/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40" fillId="0" borderId="4" xfId="0" applyFont="1" applyBorder="1" applyAlignment="1" applyProtection="1">
      <alignment horizontal="center" vertical="top" wrapText="1"/>
      <protection hidden="1"/>
    </xf>
    <xf numFmtId="0" fontId="40" fillId="0" borderId="0" xfId="0" applyFont="1" applyBorder="1" applyAlignment="1" applyProtection="1">
      <alignment horizontal="center" vertical="top" wrapText="1"/>
      <protection hidden="1"/>
    </xf>
    <xf numFmtId="0" fontId="40" fillId="0" borderId="5" xfId="0" applyFont="1" applyBorder="1" applyAlignment="1" applyProtection="1">
      <alignment horizontal="center" vertical="top" wrapText="1"/>
      <protection hidden="1"/>
    </xf>
    <xf numFmtId="0" fontId="41" fillId="0" borderId="4" xfId="0" applyFont="1" applyBorder="1" applyAlignment="1" applyProtection="1">
      <alignment horizontal="center" vertical="center" wrapText="1"/>
      <protection hidden="1"/>
    </xf>
    <xf numFmtId="0" fontId="41" fillId="0" borderId="0" xfId="0" applyFont="1" applyBorder="1" applyAlignment="1" applyProtection="1">
      <alignment horizontal="center" vertical="center" wrapText="1"/>
      <protection hidden="1"/>
    </xf>
    <xf numFmtId="0" fontId="41" fillId="0" borderId="5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5" fillId="14" borderId="10" xfId="0" applyFont="1" applyFill="1" applyBorder="1" applyAlignment="1" applyProtection="1">
      <alignment horizontal="center" vertical="center" wrapText="1"/>
      <protection locked="0" hidden="1"/>
    </xf>
    <xf numFmtId="0" fontId="5" fillId="14" borderId="2" xfId="0" applyFont="1" applyFill="1" applyBorder="1" applyAlignment="1" applyProtection="1">
      <alignment horizontal="center" vertical="center" wrapText="1"/>
      <protection locked="0" hidden="1"/>
    </xf>
    <xf numFmtId="0" fontId="5" fillId="14" borderId="12" xfId="0" applyFont="1" applyFill="1" applyBorder="1" applyAlignment="1" applyProtection="1">
      <alignment horizontal="center" vertical="center" wrapText="1"/>
      <protection locked="0" hidden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3" fontId="6" fillId="0" borderId="4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8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9" xfId="0" applyNumberFormat="1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32" fillId="0" borderId="0" xfId="0" applyFont="1" applyAlignment="1" applyProtection="1">
      <alignment vertical="top" wrapText="1"/>
      <protection hidden="1"/>
    </xf>
    <xf numFmtId="0" fontId="32" fillId="0" borderId="0" xfId="0" applyFont="1" applyAlignment="1" applyProtection="1">
      <alignment horizontal="left" vertical="top" wrapText="1"/>
      <protection hidden="1"/>
    </xf>
    <xf numFmtId="0" fontId="48" fillId="4" borderId="24" xfId="1" applyFont="1" applyFill="1" applyBorder="1" applyAlignment="1" applyProtection="1">
      <alignment horizontal="center" vertical="top"/>
      <protection hidden="1"/>
    </xf>
    <xf numFmtId="0" fontId="48" fillId="4" borderId="0" xfId="1" applyFont="1" applyFill="1" applyBorder="1" applyAlignment="1" applyProtection="1">
      <alignment horizontal="center" vertical="top"/>
      <protection hidden="1"/>
    </xf>
    <xf numFmtId="0" fontId="48" fillId="4" borderId="25" xfId="1" applyFont="1" applyFill="1" applyBorder="1" applyAlignment="1" applyProtection="1">
      <alignment horizontal="center" vertical="top"/>
      <protection hidden="1"/>
    </xf>
    <xf numFmtId="0" fontId="92" fillId="4" borderId="24" xfId="1" applyFont="1" applyFill="1" applyBorder="1" applyAlignment="1" applyProtection="1">
      <alignment horizontal="center" vertical="top"/>
      <protection hidden="1"/>
    </xf>
    <xf numFmtId="0" fontId="92" fillId="4" borderId="0" xfId="1" applyFont="1" applyFill="1" applyBorder="1" applyAlignment="1" applyProtection="1">
      <alignment horizontal="center" vertical="top"/>
      <protection hidden="1"/>
    </xf>
    <xf numFmtId="0" fontId="92" fillId="4" borderId="25" xfId="1" applyFont="1" applyFill="1" applyBorder="1" applyAlignment="1" applyProtection="1">
      <alignment horizontal="center" vertical="top"/>
      <protection hidden="1"/>
    </xf>
    <xf numFmtId="0" fontId="13" fillId="0" borderId="4" xfId="0" applyFont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3" xfId="0" quotePrefix="1" applyNumberFormat="1" applyFont="1" applyBorder="1" applyAlignment="1" applyProtection="1">
      <alignment horizontal="center" vertical="top"/>
      <protection hidden="1"/>
    </xf>
    <xf numFmtId="17" fontId="9" fillId="0" borderId="7" xfId="0" quotePrefix="1" applyNumberFormat="1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3" xfId="0" applyFont="1" applyBorder="1" applyAlignment="1" applyProtection="1">
      <alignment horizontal="center" vertical="top"/>
      <protection hidden="1"/>
    </xf>
    <xf numFmtId="0" fontId="9" fillId="0" borderId="7" xfId="0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0" fontId="25" fillId="6" borderId="0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22" fillId="0" borderId="4" xfId="0" applyFont="1" applyBorder="1" applyAlignment="1" applyProtection="1">
      <alignment horizontal="left" vertical="top"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22" fillId="0" borderId="5" xfId="0" applyFont="1" applyBorder="1" applyAlignment="1" applyProtection="1">
      <alignment horizontal="left" vertical="top" wrapText="1"/>
      <protection hidden="1"/>
    </xf>
    <xf numFmtId="0" fontId="22" fillId="0" borderId="8" xfId="0" applyFont="1" applyBorder="1" applyAlignment="1" applyProtection="1">
      <alignment horizontal="left" vertical="top" wrapText="1"/>
      <protection hidden="1"/>
    </xf>
    <xf numFmtId="0" fontId="22" fillId="0" borderId="1" xfId="0" applyFont="1" applyBorder="1" applyAlignment="1" applyProtection="1">
      <alignment horizontal="left" vertical="top" wrapText="1"/>
      <protection hidden="1"/>
    </xf>
    <xf numFmtId="0" fontId="22" fillId="0" borderId="9" xfId="0" applyFont="1" applyBorder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2" xfId="0" applyFont="1" applyBorder="1" applyAlignment="1" applyProtection="1">
      <alignment horizontal="center" vertical="top"/>
      <protection hidden="1"/>
    </xf>
    <xf numFmtId="0" fontId="2" fillId="0" borderId="12" xfId="0" applyFont="1" applyBorder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left" vertical="top" wrapText="1" indent="1"/>
      <protection hidden="1"/>
    </xf>
    <xf numFmtId="0" fontId="42" fillId="5" borderId="2" xfId="0" applyFont="1" applyFill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top"/>
      <protection hidden="1"/>
    </xf>
    <xf numFmtId="0" fontId="28" fillId="0" borderId="0" xfId="0" applyFont="1" applyBorder="1" applyAlignment="1" applyProtection="1">
      <alignment horizontal="left" vertical="top" wrapText="1" inden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7" fontId="54" fillId="0" borderId="0" xfId="0" applyNumberFormat="1" applyFont="1" applyFill="1" applyAlignment="1" applyProtection="1">
      <alignment horizontal="center" vertical="top"/>
      <protection hidden="1"/>
    </xf>
    <xf numFmtId="17" fontId="48" fillId="0" borderId="0" xfId="1" applyNumberFormat="1" applyFont="1" applyFill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right" vertical="top" indent="1"/>
      <protection hidden="1"/>
    </xf>
    <xf numFmtId="0" fontId="5" fillId="0" borderId="2" xfId="0" applyFont="1" applyBorder="1" applyAlignment="1" applyProtection="1">
      <alignment horizontal="left" vertical="top" indent="1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14" fontId="5" fillId="0" borderId="1" xfId="0" applyNumberFormat="1" applyFont="1" applyFill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left" vertical="top" indent="1"/>
      <protection hidden="1"/>
    </xf>
    <xf numFmtId="0" fontId="5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25" fillId="0" borderId="0" xfId="0" applyFont="1" applyAlignment="1" applyProtection="1">
      <alignment horizontal="center" vertical="top"/>
      <protection hidden="1"/>
    </xf>
    <xf numFmtId="0" fontId="55" fillId="0" borderId="0" xfId="0" applyFont="1" applyAlignment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Border="1"/>
    <xf numFmtId="0" fontId="7" fillId="0" borderId="1" xfId="0" applyFont="1" applyBorder="1"/>
    <xf numFmtId="0" fontId="7" fillId="0" borderId="9" xfId="0" applyFont="1" applyBorder="1"/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14" fontId="7" fillId="0" borderId="4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8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9" xfId="0" applyNumberFormat="1" applyFont="1" applyBorder="1" applyAlignment="1" applyProtection="1">
      <alignment horizontal="left" vertical="top"/>
      <protection hidden="1"/>
    </xf>
    <xf numFmtId="0" fontId="11" fillId="0" borderId="4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9" xfId="0" applyFont="1" applyBorder="1" applyAlignment="1" applyProtection="1">
      <alignment horizontal="left" vertical="top" wrapText="1"/>
      <protection hidden="1"/>
    </xf>
    <xf numFmtId="0" fontId="45" fillId="2" borderId="1" xfId="1" applyFont="1" applyFill="1" applyBorder="1" applyAlignment="1" applyProtection="1">
      <alignment horizontal="left"/>
    </xf>
    <xf numFmtId="0" fontId="45" fillId="2" borderId="2" xfId="1" applyFont="1" applyFill="1" applyBorder="1" applyAlignment="1" applyProtection="1">
      <alignment horizontal="left" vertical="top"/>
      <protection hidden="1"/>
    </xf>
    <xf numFmtId="0" fontId="3" fillId="0" borderId="3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/>
      <protection hidden="1"/>
    </xf>
    <xf numFmtId="9" fontId="3" fillId="0" borderId="10" xfId="0" applyNumberFormat="1" applyFont="1" applyBorder="1" applyAlignment="1" applyProtection="1">
      <alignment horizontal="center" vertical="top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2" xfId="0" applyFont="1" applyBorder="1" applyAlignment="1" applyProtection="1">
      <alignment horizontal="center" vertical="top" wrapText="1"/>
      <protection hidden="1"/>
    </xf>
    <xf numFmtId="0" fontId="2" fillId="0" borderId="12" xfId="0" applyFont="1" applyBorder="1" applyAlignment="1" applyProtection="1">
      <alignment horizontal="center" vertical="top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3" fontId="6" fillId="16" borderId="6" xfId="0" applyNumberFormat="1" applyFont="1" applyFill="1" applyBorder="1" applyAlignment="1" applyProtection="1">
      <alignment horizontal="center" vertical="top" wrapText="1"/>
      <protection locked="0"/>
    </xf>
    <xf numFmtId="3" fontId="6" fillId="16" borderId="3" xfId="0" applyNumberFormat="1" applyFont="1" applyFill="1" applyBorder="1" applyAlignment="1" applyProtection="1">
      <alignment horizontal="center" vertical="top" wrapText="1"/>
      <protection locked="0"/>
    </xf>
    <xf numFmtId="3" fontId="6" fillId="16" borderId="4" xfId="0" applyNumberFormat="1" applyFont="1" applyFill="1" applyBorder="1" applyAlignment="1" applyProtection="1">
      <alignment horizontal="center" vertical="top" wrapText="1"/>
      <protection locked="0"/>
    </xf>
    <xf numFmtId="3" fontId="6" fillId="16" borderId="0" xfId="0" applyNumberFormat="1" applyFont="1" applyFill="1" applyBorder="1" applyAlignment="1" applyProtection="1">
      <alignment horizontal="center" vertical="top" wrapText="1"/>
      <protection locked="0"/>
    </xf>
    <xf numFmtId="3" fontId="6" fillId="16" borderId="8" xfId="0" applyNumberFormat="1" applyFont="1" applyFill="1" applyBorder="1" applyAlignment="1" applyProtection="1">
      <alignment horizontal="center" vertical="top" wrapText="1"/>
      <protection locked="0"/>
    </xf>
    <xf numFmtId="3" fontId="6" fillId="16" borderId="1" xfId="0" applyNumberFormat="1" applyFont="1" applyFill="1" applyBorder="1" applyAlignment="1" applyProtection="1">
      <alignment horizontal="center" vertical="top" wrapText="1"/>
      <protection locked="0"/>
    </xf>
    <xf numFmtId="3" fontId="13" fillId="0" borderId="6" xfId="0" applyNumberFormat="1" applyFont="1" applyBorder="1" applyAlignment="1" applyProtection="1">
      <alignment horizontal="center" vertical="top" wrapText="1"/>
      <protection locked="0"/>
    </xf>
    <xf numFmtId="3" fontId="6" fillId="0" borderId="3" xfId="0" applyNumberFormat="1" applyFont="1" applyBorder="1" applyAlignment="1" applyProtection="1">
      <alignment horizontal="center" vertical="top" wrapText="1"/>
      <protection locked="0"/>
    </xf>
    <xf numFmtId="3" fontId="6" fillId="0" borderId="7" xfId="0" applyNumberFormat="1" applyFont="1" applyBorder="1" applyAlignment="1" applyProtection="1">
      <alignment horizontal="center" vertical="top" wrapText="1"/>
      <protection locked="0"/>
    </xf>
    <xf numFmtId="3" fontId="6" fillId="0" borderId="4" xfId="0" applyNumberFormat="1" applyFont="1" applyBorder="1" applyAlignment="1" applyProtection="1">
      <alignment horizontal="center" vertical="top" wrapText="1"/>
      <protection locked="0"/>
    </xf>
    <xf numFmtId="3" fontId="6" fillId="0" borderId="0" xfId="0" applyNumberFormat="1" applyFont="1" applyBorder="1" applyAlignment="1" applyProtection="1">
      <alignment horizontal="center" vertical="top" wrapText="1"/>
      <protection locked="0"/>
    </xf>
    <xf numFmtId="3" fontId="6" fillId="0" borderId="5" xfId="0" applyNumberFormat="1" applyFont="1" applyBorder="1" applyAlignment="1" applyProtection="1">
      <alignment horizontal="center" vertical="top" wrapText="1"/>
      <protection locked="0"/>
    </xf>
    <xf numFmtId="3" fontId="6" fillId="0" borderId="8" xfId="0" applyNumberFormat="1" applyFont="1" applyBorder="1" applyAlignment="1" applyProtection="1">
      <alignment horizontal="center" vertical="top" wrapText="1"/>
      <protection locked="0"/>
    </xf>
    <xf numFmtId="3" fontId="6" fillId="0" borderId="1" xfId="0" applyNumberFormat="1" applyFont="1" applyBorder="1" applyAlignment="1" applyProtection="1">
      <alignment horizontal="center" vertical="top" wrapText="1"/>
      <protection locked="0"/>
    </xf>
    <xf numFmtId="3" fontId="6" fillId="0" borderId="9" xfId="0" applyNumberFormat="1" applyFont="1" applyBorder="1" applyAlignment="1" applyProtection="1">
      <alignment horizontal="center" vertical="top" wrapText="1"/>
      <protection locked="0"/>
    </xf>
    <xf numFmtId="17" fontId="9" fillId="0" borderId="10" xfId="0" applyNumberFormat="1" applyFont="1" applyBorder="1" applyAlignment="1" applyProtection="1">
      <alignment horizontal="center" vertical="top"/>
      <protection hidden="1"/>
    </xf>
    <xf numFmtId="17" fontId="9" fillId="0" borderId="2" xfId="0" quotePrefix="1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0" fontId="7" fillId="0" borderId="0" xfId="0" applyFont="1" applyBorder="1"/>
    <xf numFmtId="0" fontId="22" fillId="0" borderId="4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6" xfId="0" applyFont="1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7" xfId="0" applyFont="1" applyBorder="1" applyAlignment="1" applyProtection="1">
      <alignment horizontal="center" wrapText="1"/>
      <protection hidden="1"/>
    </xf>
    <xf numFmtId="0" fontId="5" fillId="0" borderId="4" xfId="0" applyFont="1" applyBorder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5" fillId="0" borderId="5" xfId="0" applyFont="1" applyBorder="1" applyAlignment="1" applyProtection="1">
      <alignment horizontal="center" wrapText="1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5" xfId="0" applyNumberFormat="1" applyFont="1" applyBorder="1" applyAlignment="1" applyProtection="1">
      <alignment horizontal="center"/>
      <protection hidden="1"/>
    </xf>
    <xf numFmtId="0" fontId="5" fillId="14" borderId="23" xfId="0" applyFont="1" applyFill="1" applyBorder="1" applyAlignment="1" applyProtection="1">
      <alignment horizontal="center" vertical="center" wrapText="1"/>
      <protection locked="0" hidden="1"/>
    </xf>
    <xf numFmtId="0" fontId="6" fillId="0" borderId="6" xfId="0" applyFont="1" applyBorder="1" applyAlignment="1" applyProtection="1">
      <alignment vertical="top" wrapText="1"/>
      <protection hidden="1"/>
    </xf>
    <xf numFmtId="0" fontId="6" fillId="0" borderId="3" xfId="0" applyFont="1" applyBorder="1" applyAlignment="1" applyProtection="1">
      <alignment vertical="top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6" fillId="0" borderId="4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6" fillId="0" borderId="5" xfId="0" applyFont="1" applyBorder="1" applyAlignment="1" applyProtection="1">
      <alignment vertical="top" wrapText="1"/>
      <protection hidden="1"/>
    </xf>
    <xf numFmtId="14" fontId="7" fillId="0" borderId="11" xfId="0" applyNumberFormat="1" applyFont="1" applyBorder="1" applyAlignment="1" applyProtection="1">
      <alignment horizontal="left" vertical="top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22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Protection="1">
      <protection hidden="1"/>
    </xf>
    <xf numFmtId="0" fontId="0" fillId="0" borderId="4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" xfId="0" applyBorder="1" applyProtection="1">
      <protection hidden="1"/>
    </xf>
    <xf numFmtId="0" fontId="17" fillId="0" borderId="6" xfId="0" applyFont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center" vertical="center" wrapText="1"/>
      <protection hidden="1"/>
    </xf>
    <xf numFmtId="0" fontId="17" fillId="0" borderId="7" xfId="0" applyFont="1" applyBorder="1" applyAlignment="1" applyProtection="1">
      <alignment horizontal="center" vertical="center" wrapText="1"/>
      <protection hidden="1"/>
    </xf>
    <xf numFmtId="0" fontId="17" fillId="0" borderId="8" xfId="0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7" fillId="0" borderId="9" xfId="0" applyFont="1" applyBorder="1" applyAlignment="1" applyProtection="1">
      <alignment horizontal="center" vertical="center" wrapText="1"/>
      <protection hidden="1"/>
    </xf>
    <xf numFmtId="0" fontId="17" fillId="0" borderId="11" xfId="0" applyFont="1" applyBorder="1" applyAlignment="1" applyProtection="1">
      <alignment horizontal="center" vertical="center" wrapText="1"/>
      <protection locked="0" hidden="1"/>
    </xf>
    <xf numFmtId="0" fontId="0" fillId="0" borderId="3" xfId="0" applyBorder="1" applyProtection="1">
      <protection hidden="1"/>
    </xf>
    <xf numFmtId="14" fontId="7" fillId="11" borderId="6" xfId="0" applyNumberFormat="1" applyFont="1" applyFill="1" applyBorder="1" applyAlignment="1" applyProtection="1">
      <alignment horizontal="left" vertical="top"/>
      <protection hidden="1"/>
    </xf>
    <xf numFmtId="14" fontId="7" fillId="11" borderId="3" xfId="0" applyNumberFormat="1" applyFont="1" applyFill="1" applyBorder="1" applyAlignment="1" applyProtection="1">
      <alignment horizontal="left" vertical="top"/>
      <protection hidden="1"/>
    </xf>
    <xf numFmtId="14" fontId="7" fillId="11" borderId="7" xfId="0" applyNumberFormat="1" applyFont="1" applyFill="1" applyBorder="1" applyAlignment="1" applyProtection="1">
      <alignment horizontal="left" vertical="top"/>
      <protection hidden="1"/>
    </xf>
    <xf numFmtId="14" fontId="7" fillId="11" borderId="4" xfId="0" applyNumberFormat="1" applyFont="1" applyFill="1" applyBorder="1" applyAlignment="1" applyProtection="1">
      <alignment horizontal="left" vertical="top"/>
      <protection hidden="1"/>
    </xf>
    <xf numFmtId="14" fontId="7" fillId="11" borderId="0" xfId="0" applyNumberFormat="1" applyFont="1" applyFill="1" applyBorder="1" applyAlignment="1" applyProtection="1">
      <alignment horizontal="left" vertical="top"/>
      <protection hidden="1"/>
    </xf>
    <xf numFmtId="14" fontId="7" fillId="11" borderId="5" xfId="0" applyNumberFormat="1" applyFont="1" applyFill="1" applyBorder="1" applyAlignment="1" applyProtection="1">
      <alignment horizontal="left" vertical="top"/>
      <protection hidden="1"/>
    </xf>
    <xf numFmtId="14" fontId="7" fillId="11" borderId="8" xfId="0" applyNumberFormat="1" applyFont="1" applyFill="1" applyBorder="1" applyAlignment="1" applyProtection="1">
      <alignment horizontal="left" vertical="top"/>
      <protection hidden="1"/>
    </xf>
    <xf numFmtId="14" fontId="7" fillId="11" borderId="1" xfId="0" applyNumberFormat="1" applyFont="1" applyFill="1" applyBorder="1" applyAlignment="1" applyProtection="1">
      <alignment horizontal="left" vertical="top"/>
      <protection hidden="1"/>
    </xf>
    <xf numFmtId="14" fontId="7" fillId="11" borderId="9" xfId="0" applyNumberFormat="1" applyFont="1" applyFill="1" applyBorder="1" applyAlignment="1" applyProtection="1">
      <alignment horizontal="left" vertical="top"/>
      <protection hidden="1"/>
    </xf>
    <xf numFmtId="0" fontId="18" fillId="0" borderId="3" xfId="0" applyFont="1" applyBorder="1"/>
    <xf numFmtId="0" fontId="18" fillId="0" borderId="4" xfId="0" applyFont="1" applyBorder="1"/>
    <xf numFmtId="0" fontId="18" fillId="0" borderId="0" xfId="0" applyFont="1"/>
    <xf numFmtId="0" fontId="22" fillId="0" borderId="4" xfId="0" applyFont="1" applyBorder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2" fillId="3" borderId="4" xfId="0" applyFont="1" applyFill="1" applyBorder="1" applyAlignment="1" applyProtection="1">
      <alignment horizontal="left"/>
      <protection hidden="1"/>
    </xf>
    <xf numFmtId="0" fontId="22" fillId="3" borderId="0" xfId="0" applyFont="1" applyFill="1" applyAlignment="1" applyProtection="1">
      <alignment horizontal="left"/>
      <protection hidden="1"/>
    </xf>
    <xf numFmtId="0" fontId="31" fillId="3" borderId="4" xfId="0" applyFont="1" applyFill="1" applyBorder="1" applyAlignment="1" applyProtection="1">
      <alignment horizontal="left" vertical="top" wrapText="1"/>
      <protection hidden="1"/>
    </xf>
    <xf numFmtId="0" fontId="31" fillId="3" borderId="0" xfId="0" applyFont="1" applyFill="1" applyBorder="1" applyAlignment="1" applyProtection="1">
      <alignment horizontal="left" vertical="top" wrapText="1"/>
      <protection hidden="1"/>
    </xf>
    <xf numFmtId="0" fontId="31" fillId="3" borderId="8" xfId="0" applyFont="1" applyFill="1" applyBorder="1" applyAlignment="1" applyProtection="1">
      <alignment horizontal="left" vertical="top" wrapText="1"/>
      <protection hidden="1"/>
    </xf>
    <xf numFmtId="0" fontId="31" fillId="3" borderId="1" xfId="0" applyFont="1" applyFill="1" applyBorder="1" applyAlignment="1" applyProtection="1">
      <alignment horizontal="left" vertical="top" wrapText="1"/>
      <protection hidden="1"/>
    </xf>
    <xf numFmtId="0" fontId="36" fillId="3" borderId="6" xfId="0" applyFont="1" applyFill="1" applyBorder="1" applyAlignment="1" applyProtection="1">
      <alignment horizontal="left" vertical="top" wrapText="1"/>
      <protection hidden="1"/>
    </xf>
    <xf numFmtId="0" fontId="36" fillId="3" borderId="3" xfId="0" applyFont="1" applyFill="1" applyBorder="1" applyAlignment="1" applyProtection="1">
      <alignment horizontal="left" vertical="top" wrapText="1"/>
      <protection hidden="1"/>
    </xf>
    <xf numFmtId="0" fontId="36" fillId="3" borderId="4" xfId="0" applyFont="1" applyFill="1" applyBorder="1" applyAlignment="1" applyProtection="1">
      <alignment horizontal="left" vertical="top" wrapText="1"/>
      <protection hidden="1"/>
    </xf>
    <xf numFmtId="0" fontId="36" fillId="3" borderId="0" xfId="0" applyFont="1" applyFill="1" applyBorder="1" applyAlignment="1" applyProtection="1">
      <alignment horizontal="left" vertical="top" wrapText="1"/>
      <protection hidden="1"/>
    </xf>
    <xf numFmtId="0" fontId="37" fillId="0" borderId="4" xfId="0" applyFont="1" applyBorder="1" applyAlignment="1" applyProtection="1">
      <alignment horizontal="left" vertical="top" wrapText="1"/>
      <protection hidden="1"/>
    </xf>
    <xf numFmtId="0" fontId="37" fillId="0" borderId="0" xfId="0" applyFont="1" applyBorder="1" applyAlignment="1" applyProtection="1">
      <alignment horizontal="left" vertical="top" wrapText="1"/>
      <protection hidden="1"/>
    </xf>
    <xf numFmtId="0" fontId="37" fillId="0" borderId="8" xfId="0" applyFont="1" applyBorder="1" applyAlignment="1" applyProtection="1">
      <alignment horizontal="left" vertical="top" wrapText="1"/>
      <protection hidden="1"/>
    </xf>
    <xf numFmtId="0" fontId="37" fillId="0" borderId="1" xfId="0" applyFont="1" applyBorder="1" applyAlignment="1" applyProtection="1">
      <alignment horizontal="left" vertical="top" wrapText="1"/>
      <protection hidden="1"/>
    </xf>
    <xf numFmtId="0" fontId="36" fillId="0" borderId="6" xfId="0" applyFont="1" applyBorder="1" applyAlignment="1" applyProtection="1">
      <alignment horizontal="left" vertical="top" wrapText="1"/>
      <protection hidden="1"/>
    </xf>
    <xf numFmtId="0" fontId="23" fillId="0" borderId="3" xfId="0" applyFont="1" applyBorder="1" applyProtection="1">
      <protection hidden="1"/>
    </xf>
    <xf numFmtId="0" fontId="23" fillId="0" borderId="4" xfId="0" applyFont="1" applyBorder="1" applyProtection="1">
      <protection hidden="1"/>
    </xf>
    <xf numFmtId="0" fontId="23" fillId="0" borderId="0" xfId="0" applyFont="1" applyProtection="1">
      <protection hidden="1"/>
    </xf>
    <xf numFmtId="0" fontId="35" fillId="0" borderId="11" xfId="0" applyFont="1" applyBorder="1" applyAlignment="1" applyProtection="1">
      <alignment horizontal="center" vertical="center" wrapText="1"/>
      <protection hidden="1"/>
    </xf>
    <xf numFmtId="0" fontId="36" fillId="0" borderId="4" xfId="0" applyFont="1" applyBorder="1" applyAlignment="1" applyProtection="1">
      <alignment horizontal="left" vertical="top" wrapText="1"/>
      <protection hidden="1"/>
    </xf>
    <xf numFmtId="0" fontId="23" fillId="0" borderId="0" xfId="0" applyFont="1" applyBorder="1" applyProtection="1">
      <protection hidden="1"/>
    </xf>
    <xf numFmtId="0" fontId="0" fillId="0" borderId="0" xfId="0"/>
    <xf numFmtId="0" fontId="0" fillId="0" borderId="4" xfId="0" applyBorder="1"/>
    <xf numFmtId="0" fontId="0" fillId="0" borderId="8" xfId="0" applyBorder="1"/>
    <xf numFmtId="0" fontId="0" fillId="0" borderId="1" xfId="0" applyBorder="1"/>
    <xf numFmtId="14" fontId="7" fillId="3" borderId="6" xfId="0" applyNumberFormat="1" applyFont="1" applyFill="1" applyBorder="1" applyAlignment="1" applyProtection="1">
      <alignment horizontal="left" vertical="top"/>
      <protection hidden="1"/>
    </xf>
    <xf numFmtId="14" fontId="7" fillId="3" borderId="3" xfId="0" applyNumberFormat="1" applyFont="1" applyFill="1" applyBorder="1" applyAlignment="1" applyProtection="1">
      <alignment horizontal="left" vertical="top"/>
      <protection hidden="1"/>
    </xf>
    <xf numFmtId="14" fontId="7" fillId="3" borderId="7" xfId="0" applyNumberFormat="1" applyFont="1" applyFill="1" applyBorder="1" applyAlignment="1" applyProtection="1">
      <alignment horizontal="left" vertical="top"/>
      <protection hidden="1"/>
    </xf>
    <xf numFmtId="14" fontId="7" fillId="3" borderId="4" xfId="0" applyNumberFormat="1" applyFont="1" applyFill="1" applyBorder="1" applyAlignment="1" applyProtection="1">
      <alignment horizontal="left" vertical="top"/>
      <protection hidden="1"/>
    </xf>
    <xf numFmtId="14" fontId="7" fillId="3" borderId="0" xfId="0" applyNumberFormat="1" applyFont="1" applyFill="1" applyBorder="1" applyAlignment="1" applyProtection="1">
      <alignment horizontal="left" vertical="top"/>
      <protection hidden="1"/>
    </xf>
    <xf numFmtId="14" fontId="7" fillId="3" borderId="5" xfId="0" applyNumberFormat="1" applyFont="1" applyFill="1" applyBorder="1" applyAlignment="1" applyProtection="1">
      <alignment horizontal="left" vertical="top"/>
      <protection hidden="1"/>
    </xf>
    <xf numFmtId="14" fontId="7" fillId="3" borderId="8" xfId="0" applyNumberFormat="1" applyFont="1" applyFill="1" applyBorder="1" applyAlignment="1" applyProtection="1">
      <alignment horizontal="left" vertical="top"/>
      <protection hidden="1"/>
    </xf>
    <xf numFmtId="14" fontId="7" fillId="3" borderId="1" xfId="0" applyNumberFormat="1" applyFont="1" applyFill="1" applyBorder="1" applyAlignment="1" applyProtection="1">
      <alignment horizontal="left" vertical="top"/>
      <protection hidden="1"/>
    </xf>
    <xf numFmtId="14" fontId="7" fillId="3" borderId="9" xfId="0" applyNumberFormat="1" applyFont="1" applyFill="1" applyBorder="1" applyAlignment="1" applyProtection="1">
      <alignment horizontal="left" vertical="top"/>
      <protection hidden="1"/>
    </xf>
    <xf numFmtId="0" fontId="35" fillId="3" borderId="11" xfId="0" applyFont="1" applyFill="1" applyBorder="1" applyAlignment="1" applyProtection="1">
      <alignment horizontal="center" vertical="center" wrapText="1"/>
      <protection hidden="1"/>
    </xf>
    <xf numFmtId="0" fontId="35" fillId="3" borderId="3" xfId="0" applyFont="1" applyFill="1" applyBorder="1" applyAlignment="1" applyProtection="1">
      <alignment horizontal="center" vertical="center" wrapText="1"/>
      <protection hidden="1"/>
    </xf>
    <xf numFmtId="0" fontId="35" fillId="3" borderId="7" xfId="0" applyFont="1" applyFill="1" applyBorder="1" applyAlignment="1" applyProtection="1">
      <alignment horizontal="center" vertical="center" wrapText="1"/>
      <protection hidden="1"/>
    </xf>
    <xf numFmtId="0" fontId="35" fillId="3" borderId="0" xfId="0" applyFont="1" applyFill="1" applyBorder="1" applyAlignment="1" applyProtection="1">
      <alignment horizontal="center" vertical="center" wrapText="1"/>
      <protection hidden="1"/>
    </xf>
    <xf numFmtId="0" fontId="35" fillId="3" borderId="5" xfId="0" applyFont="1" applyFill="1" applyBorder="1" applyAlignment="1" applyProtection="1">
      <alignment horizontal="center" vertical="center" wrapText="1"/>
      <protection hidden="1"/>
    </xf>
    <xf numFmtId="0" fontId="35" fillId="3" borderId="1" xfId="0" applyFont="1" applyFill="1" applyBorder="1" applyAlignment="1" applyProtection="1">
      <alignment horizontal="center" vertical="center" wrapText="1"/>
      <protection hidden="1"/>
    </xf>
    <xf numFmtId="0" fontId="35" fillId="3" borderId="9" xfId="0" applyFont="1" applyFill="1" applyBorder="1" applyAlignment="1" applyProtection="1">
      <alignment horizontal="center" vertical="center" wrapText="1"/>
      <protection hidden="1"/>
    </xf>
    <xf numFmtId="0" fontId="17" fillId="3" borderId="6" xfId="0" applyFont="1" applyFill="1" applyBorder="1" applyAlignment="1" applyProtection="1">
      <alignment horizontal="center" vertical="center" wrapText="1"/>
      <protection hidden="1"/>
    </xf>
    <xf numFmtId="0" fontId="17" fillId="3" borderId="3" xfId="0" applyFont="1" applyFill="1" applyBorder="1" applyAlignment="1" applyProtection="1">
      <alignment horizontal="center" vertical="center" wrapText="1"/>
      <protection hidden="1"/>
    </xf>
    <xf numFmtId="0" fontId="17" fillId="3" borderId="7" xfId="0" applyFont="1" applyFill="1" applyBorder="1" applyAlignment="1" applyProtection="1">
      <alignment horizontal="center" vertical="center" wrapText="1"/>
      <protection hidden="1"/>
    </xf>
    <xf numFmtId="0" fontId="17" fillId="3" borderId="8" xfId="0" applyFont="1" applyFill="1" applyBorder="1" applyAlignment="1" applyProtection="1">
      <alignment horizontal="center" vertical="center" wrapText="1"/>
      <protection hidden="1"/>
    </xf>
    <xf numFmtId="0" fontId="17" fillId="3" borderId="1" xfId="0" applyFont="1" applyFill="1" applyBorder="1" applyAlignment="1" applyProtection="1">
      <alignment horizontal="center" vertical="center" wrapText="1"/>
      <protection hidden="1"/>
    </xf>
    <xf numFmtId="0" fontId="17" fillId="3" borderId="9" xfId="0" applyFont="1" applyFill="1" applyBorder="1" applyAlignment="1" applyProtection="1">
      <alignment horizontal="center" vertical="center" wrapText="1"/>
      <protection hidden="1"/>
    </xf>
    <xf numFmtId="0" fontId="35" fillId="0" borderId="3" xfId="0" applyFont="1" applyBorder="1" applyAlignment="1" applyProtection="1">
      <alignment horizontal="center" vertical="center" wrapText="1"/>
      <protection hidden="1"/>
    </xf>
    <xf numFmtId="0" fontId="35" fillId="0" borderId="7" xfId="0" applyFont="1" applyBorder="1" applyAlignment="1" applyProtection="1">
      <alignment horizontal="center" vertical="center" wrapText="1"/>
      <protection hidden="1"/>
    </xf>
    <xf numFmtId="0" fontId="35" fillId="0" borderId="0" xfId="0" applyFont="1" applyBorder="1" applyAlignment="1" applyProtection="1">
      <alignment horizontal="center" vertical="center" wrapText="1"/>
      <protection hidden="1"/>
    </xf>
    <xf numFmtId="0" fontId="35" fillId="0" borderId="5" xfId="0" applyFont="1" applyBorder="1" applyAlignment="1" applyProtection="1">
      <alignment horizontal="center" vertical="center" wrapText="1"/>
      <protection hidden="1"/>
    </xf>
    <xf numFmtId="0" fontId="35" fillId="0" borderId="1" xfId="0" applyFont="1" applyBorder="1" applyAlignment="1" applyProtection="1">
      <alignment horizontal="center" vertical="center" wrapText="1"/>
      <protection hidden="1"/>
    </xf>
    <xf numFmtId="0" fontId="35" fillId="0" borderId="9" xfId="0" applyFont="1" applyBorder="1" applyAlignment="1" applyProtection="1">
      <alignment horizontal="center" vertical="center" wrapText="1"/>
      <protection hidden="1"/>
    </xf>
    <xf numFmtId="0" fontId="36" fillId="0" borderId="3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center" vertical="center" wrapText="1"/>
      <protection locked="0" hidden="1"/>
    </xf>
    <xf numFmtId="0" fontId="17" fillId="0" borderId="3" xfId="0" applyFont="1" applyBorder="1" applyAlignment="1" applyProtection="1">
      <alignment horizontal="center" vertical="center" wrapText="1"/>
      <protection locked="0" hidden="1"/>
    </xf>
    <xf numFmtId="0" fontId="17" fillId="0" borderId="7" xfId="0" applyFont="1" applyBorder="1" applyAlignment="1" applyProtection="1">
      <alignment horizontal="center" vertical="center" wrapText="1"/>
      <protection locked="0" hidden="1"/>
    </xf>
    <xf numFmtId="0" fontId="17" fillId="0" borderId="8" xfId="0" applyFont="1" applyBorder="1" applyAlignment="1" applyProtection="1">
      <alignment horizontal="center" vertical="center" wrapText="1"/>
      <protection locked="0" hidden="1"/>
    </xf>
    <xf numFmtId="0" fontId="17" fillId="0" borderId="1" xfId="0" applyFont="1" applyBorder="1" applyAlignment="1" applyProtection="1">
      <alignment horizontal="center" vertical="center" wrapText="1"/>
      <protection locked="0" hidden="1"/>
    </xf>
    <xf numFmtId="0" fontId="17" fillId="0" borderId="9" xfId="0" applyFont="1" applyBorder="1" applyAlignment="1" applyProtection="1">
      <alignment horizontal="center" vertical="center" wrapText="1"/>
      <protection locked="0" hidden="1"/>
    </xf>
    <xf numFmtId="0" fontId="17" fillId="3" borderId="6" xfId="0" applyFont="1" applyFill="1" applyBorder="1" applyAlignment="1" applyProtection="1">
      <alignment horizontal="center" vertical="center" wrapText="1"/>
      <protection locked="0" hidden="1"/>
    </xf>
    <xf numFmtId="0" fontId="17" fillId="3" borderId="3" xfId="0" applyFont="1" applyFill="1" applyBorder="1" applyAlignment="1" applyProtection="1">
      <alignment horizontal="center" vertical="center" wrapText="1"/>
      <protection locked="0" hidden="1"/>
    </xf>
    <xf numFmtId="0" fontId="17" fillId="3" borderId="7" xfId="0" applyFont="1" applyFill="1" applyBorder="1" applyAlignment="1" applyProtection="1">
      <alignment horizontal="center" vertical="center" wrapText="1"/>
      <protection locked="0" hidden="1"/>
    </xf>
    <xf numFmtId="0" fontId="17" fillId="3" borderId="8" xfId="0" applyFont="1" applyFill="1" applyBorder="1" applyAlignment="1" applyProtection="1">
      <alignment horizontal="center" vertical="center" wrapText="1"/>
      <protection locked="0" hidden="1"/>
    </xf>
    <xf numFmtId="0" fontId="17" fillId="3" borderId="1" xfId="0" applyFont="1" applyFill="1" applyBorder="1" applyAlignment="1" applyProtection="1">
      <alignment horizontal="center" vertical="center" wrapText="1"/>
      <protection locked="0" hidden="1"/>
    </xf>
    <xf numFmtId="0" fontId="17" fillId="3" borderId="9" xfId="0" applyFont="1" applyFill="1" applyBorder="1" applyAlignment="1" applyProtection="1">
      <alignment horizontal="center" vertical="center" wrapText="1"/>
      <protection locked="0" hidden="1"/>
    </xf>
    <xf numFmtId="0" fontId="32" fillId="0" borderId="0" xfId="0" applyFont="1" applyBorder="1" applyAlignment="1">
      <alignment horizontal="center" vertical="top" wrapText="1"/>
    </xf>
    <xf numFmtId="0" fontId="26" fillId="0" borderId="0" xfId="0" applyFont="1" applyBorder="1" applyAlignment="1" applyProtection="1">
      <alignment horizontal="left" vertical="center" wrapText="1"/>
      <protection hidden="1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21">
    <dxf>
      <font>
        <strike val="0"/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strike val="0"/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298</xdr:row>
      <xdr:rowOff>0</xdr:rowOff>
    </xdr:from>
    <xdr:to>
      <xdr:col>56</xdr:col>
      <xdr:colOff>95250</xdr:colOff>
      <xdr:row>298</xdr:row>
      <xdr:rowOff>0</xdr:rowOff>
    </xdr:to>
    <xdr:sp macro="" textlink="">
      <xdr:nvSpPr>
        <xdr:cNvPr id="10609" name="Line 120"/>
        <xdr:cNvSpPr>
          <a:spLocks noChangeShapeType="1"/>
        </xdr:cNvSpPr>
      </xdr:nvSpPr>
      <xdr:spPr bwMode="auto">
        <a:xfrm>
          <a:off x="47625" y="58740675"/>
          <a:ext cx="64293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297</xdr:row>
      <xdr:rowOff>0</xdr:rowOff>
    </xdr:from>
    <xdr:to>
      <xdr:col>56</xdr:col>
      <xdr:colOff>95250</xdr:colOff>
      <xdr:row>297</xdr:row>
      <xdr:rowOff>0</xdr:rowOff>
    </xdr:to>
    <xdr:sp macro="" textlink="">
      <xdr:nvSpPr>
        <xdr:cNvPr id="10610" name="Line 121"/>
        <xdr:cNvSpPr>
          <a:spLocks noChangeShapeType="1"/>
        </xdr:cNvSpPr>
      </xdr:nvSpPr>
      <xdr:spPr bwMode="auto">
        <a:xfrm>
          <a:off x="47625" y="58740675"/>
          <a:ext cx="64293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299</xdr:row>
      <xdr:rowOff>0</xdr:rowOff>
    </xdr:from>
    <xdr:to>
      <xdr:col>56</xdr:col>
      <xdr:colOff>95250</xdr:colOff>
      <xdr:row>299</xdr:row>
      <xdr:rowOff>0</xdr:rowOff>
    </xdr:to>
    <xdr:sp macro="" textlink="">
      <xdr:nvSpPr>
        <xdr:cNvPr id="10611" name="Line 123"/>
        <xdr:cNvSpPr>
          <a:spLocks noChangeShapeType="1"/>
        </xdr:cNvSpPr>
      </xdr:nvSpPr>
      <xdr:spPr bwMode="auto">
        <a:xfrm>
          <a:off x="47625" y="58740675"/>
          <a:ext cx="64293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299</xdr:row>
      <xdr:rowOff>200025</xdr:rowOff>
    </xdr:from>
    <xdr:to>
      <xdr:col>56</xdr:col>
      <xdr:colOff>95250</xdr:colOff>
      <xdr:row>299</xdr:row>
      <xdr:rowOff>200025</xdr:rowOff>
    </xdr:to>
    <xdr:sp macro="" textlink="">
      <xdr:nvSpPr>
        <xdr:cNvPr id="10612" name="Line 123"/>
        <xdr:cNvSpPr>
          <a:spLocks noChangeShapeType="1"/>
        </xdr:cNvSpPr>
      </xdr:nvSpPr>
      <xdr:spPr bwMode="auto">
        <a:xfrm>
          <a:off x="47625" y="58740675"/>
          <a:ext cx="64293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T240"/>
  <sheetViews>
    <sheetView showGridLines="0" showZeros="0" showOutlineSymbols="0" view="pageBreakPreview" zoomScaleSheetLayoutView="100" workbookViewId="0">
      <selection activeCell="I3" sqref="I3"/>
    </sheetView>
  </sheetViews>
  <sheetFormatPr defaultRowHeight="15.75" x14ac:dyDescent="0.25"/>
  <cols>
    <col min="1" max="1" width="26.5703125" style="200" customWidth="1"/>
    <col min="2" max="2" width="8.85546875" style="200" customWidth="1"/>
    <col min="3" max="3" width="7.5703125" style="200" customWidth="1"/>
    <col min="4" max="4" width="5.85546875" style="200" customWidth="1"/>
    <col min="5" max="5" width="18.5703125" style="200" customWidth="1"/>
    <col min="6" max="6" width="7.42578125" style="200" customWidth="1"/>
    <col min="7" max="7" width="3.85546875" style="200" customWidth="1"/>
    <col min="8" max="8" width="4.7109375" style="200" customWidth="1"/>
    <col min="9" max="9" width="32.28515625" style="200" customWidth="1"/>
    <col min="10" max="10" width="11.140625" style="200" hidden="1" customWidth="1"/>
    <col min="11" max="11" width="6.140625" style="317" hidden="1" customWidth="1"/>
    <col min="12" max="12" width="30.28515625" style="197" hidden="1" customWidth="1"/>
    <col min="13" max="13" width="21.140625" style="198" hidden="1" customWidth="1"/>
    <col min="14" max="14" width="12.28515625" style="199" hidden="1" customWidth="1"/>
    <col min="15" max="15" width="9.85546875" style="200" hidden="1" customWidth="1"/>
    <col min="16" max="16" width="8" style="200" hidden="1" customWidth="1"/>
    <col min="17" max="17" width="13.28515625" style="200" hidden="1" customWidth="1"/>
    <col min="18" max="18" width="4.5703125" style="200" hidden="1" customWidth="1"/>
    <col min="19" max="21" width="0" style="200" hidden="1" customWidth="1"/>
    <col min="22" max="16384" width="9.140625" style="200"/>
  </cols>
  <sheetData>
    <row r="1" spans="1:20" ht="15.75" customHeight="1" x14ac:dyDescent="0.25">
      <c r="A1" s="425" t="str">
        <f>A99</f>
        <v>Введите данные в ячейки, выделенные цветом</v>
      </c>
      <c r="B1" s="426"/>
      <c r="C1" s="426"/>
      <c r="D1" s="426"/>
      <c r="E1" s="426"/>
      <c r="F1" s="426"/>
      <c r="G1" s="426"/>
      <c r="H1" s="426"/>
      <c r="I1" s="426"/>
      <c r="J1" s="53"/>
      <c r="K1" s="54"/>
      <c r="L1" s="197" t="str">
        <f>"Экспертное заключение   "&amp;ЗС!A4</f>
        <v xml:space="preserve">Экспертное заключение   на воспитателя дошкольной образовательной организации  </v>
      </c>
    </row>
    <row r="2" spans="1:20" ht="13.5" customHeight="1" x14ac:dyDescent="0.25">
      <c r="A2" s="427"/>
      <c r="B2" s="428"/>
      <c r="C2" s="428"/>
      <c r="D2" s="428"/>
      <c r="E2" s="428"/>
      <c r="F2" s="428"/>
      <c r="G2" s="428"/>
      <c r="H2" s="428"/>
      <c r="I2" s="428"/>
      <c r="J2" s="56"/>
      <c r="K2" s="54"/>
    </row>
    <row r="3" spans="1:20" ht="61.5" customHeight="1" thickBot="1" x14ac:dyDescent="0.3">
      <c r="A3" s="201"/>
      <c r="B3" s="202"/>
      <c r="C3" s="202"/>
      <c r="D3" s="386"/>
      <c r="E3" s="386"/>
      <c r="F3" s="386"/>
      <c r="G3" s="386"/>
      <c r="H3" s="202"/>
      <c r="I3" s="424" t="s">
        <v>532</v>
      </c>
      <c r="J3" s="392"/>
      <c r="K3" s="203"/>
      <c r="L3" s="57" t="s">
        <v>23</v>
      </c>
    </row>
    <row r="4" spans="1:20" ht="78.75" customHeight="1" thickTop="1" thickBot="1" x14ac:dyDescent="0.3">
      <c r="A4" s="204" t="s">
        <v>451</v>
      </c>
      <c r="B4" s="439">
        <v>2</v>
      </c>
      <c r="C4" s="440"/>
      <c r="D4" s="387"/>
      <c r="E4" s="388" t="str">
        <f t="shared" ref="E4:E16" si="0">VLOOKUP(A102,$A$102:$H$114,$B$4+1)</f>
        <v>г. Тверь</v>
      </c>
      <c r="F4" s="387"/>
      <c r="G4" s="389"/>
      <c r="H4" s="475" t="s">
        <v>509</v>
      </c>
      <c r="I4" s="475"/>
      <c r="J4" s="391"/>
      <c r="K4" s="210"/>
      <c r="L4" s="211" t="s">
        <v>254</v>
      </c>
      <c r="M4" s="212"/>
      <c r="N4" s="213"/>
      <c r="O4" s="214" t="s">
        <v>158</v>
      </c>
      <c r="P4" s="214" t="s">
        <v>28</v>
      </c>
      <c r="Q4" s="212"/>
      <c r="R4" s="215" t="s">
        <v>15</v>
      </c>
    </row>
    <row r="5" spans="1:20" ht="14.25" customHeight="1" x14ac:dyDescent="0.25">
      <c r="A5" s="216"/>
      <c r="B5" s="205"/>
      <c r="C5" s="205"/>
      <c r="D5" s="387"/>
      <c r="E5" s="388" t="str">
        <f t="shared" si="0"/>
        <v>г. Вышний Волочек</v>
      </c>
      <c r="F5" s="387"/>
      <c r="G5" s="387"/>
      <c r="H5" s="475" t="str">
        <f>ЗС!A4</f>
        <v xml:space="preserve">на воспитателя дошкольной образовательной организации  </v>
      </c>
      <c r="I5" s="475"/>
      <c r="J5" s="391"/>
      <c r="K5" s="210"/>
      <c r="L5" s="217" t="str">
        <f>IF(L21="учителя",M23,M24)</f>
        <v xml:space="preserve">на воспитателя образовательной организации   </v>
      </c>
      <c r="M5" s="218"/>
      <c r="N5" s="219"/>
      <c r="O5" s="220">
        <f>IF($L$21="учителя",O23,O24)</f>
        <v>730</v>
      </c>
      <c r="P5" s="220">
        <f>IF($L$21="учителя",P23,P24)</f>
        <v>1640</v>
      </c>
      <c r="R5" s="221">
        <f>VLOOKUP($D$22,$N$13:$R$21,5)</f>
        <v>1</v>
      </c>
    </row>
    <row r="6" spans="1:20" ht="15.75" customHeight="1" x14ac:dyDescent="0.25">
      <c r="A6" s="216"/>
      <c r="B6" s="205"/>
      <c r="C6" s="205"/>
      <c r="D6" s="387"/>
      <c r="E6" s="388" t="str">
        <f t="shared" si="0"/>
        <v>г. Торжок</v>
      </c>
      <c r="F6" s="387"/>
      <c r="G6" s="387"/>
      <c r="H6" s="475"/>
      <c r="I6" s="475"/>
      <c r="J6" s="391"/>
      <c r="K6" s="210"/>
      <c r="L6" s="222"/>
      <c r="M6" s="218"/>
      <c r="N6" s="219"/>
      <c r="O6" s="223"/>
      <c r="P6" s="223"/>
      <c r="R6" s="224"/>
    </row>
    <row r="7" spans="1:20" ht="13.5" customHeight="1" x14ac:dyDescent="0.25">
      <c r="A7" s="216"/>
      <c r="B7" s="205"/>
      <c r="C7" s="205"/>
      <c r="D7" s="387"/>
      <c r="E7" s="388" t="str">
        <f t="shared" si="0"/>
        <v>Бологовский район</v>
      </c>
      <c r="F7" s="387"/>
      <c r="G7" s="387"/>
      <c r="H7" s="475"/>
      <c r="I7" s="475"/>
      <c r="J7" s="391"/>
      <c r="K7" s="210"/>
      <c r="L7" s="222"/>
      <c r="M7" s="218"/>
      <c r="N7" s="219"/>
      <c r="O7" s="158"/>
      <c r="P7" s="158"/>
      <c r="R7" s="224"/>
    </row>
    <row r="8" spans="1:20" ht="15.75" customHeight="1" x14ac:dyDescent="0.25">
      <c r="A8" s="216"/>
      <c r="B8" s="205"/>
      <c r="C8" s="205"/>
      <c r="D8" s="387"/>
      <c r="E8" s="388" t="str">
        <f t="shared" si="0"/>
        <v>Вышневолоцкий район</v>
      </c>
      <c r="F8" s="387"/>
      <c r="G8" s="387"/>
      <c r="H8" s="475"/>
      <c r="I8" s="475"/>
      <c r="J8" s="391"/>
      <c r="K8" s="210"/>
      <c r="L8" s="217"/>
      <c r="M8" s="225"/>
      <c r="N8" s="226"/>
      <c r="O8" s="158"/>
      <c r="P8" s="158"/>
      <c r="Q8" s="227"/>
      <c r="R8" s="228"/>
      <c r="T8" s="226"/>
    </row>
    <row r="9" spans="1:20" ht="13.5" customHeight="1" x14ac:dyDescent="0.25">
      <c r="A9" s="216"/>
      <c r="B9" s="205"/>
      <c r="C9" s="205"/>
      <c r="D9" s="387"/>
      <c r="E9" s="388" t="str">
        <f t="shared" si="0"/>
        <v>Калининский район</v>
      </c>
      <c r="F9" s="387"/>
      <c r="G9" s="387"/>
      <c r="H9" s="475"/>
      <c r="I9" s="475"/>
      <c r="J9" s="391"/>
      <c r="K9" s="210"/>
      <c r="L9" s="217"/>
      <c r="M9" s="225"/>
      <c r="N9" s="226"/>
      <c r="O9" s="158"/>
      <c r="P9" s="158"/>
      <c r="Q9" s="229"/>
      <c r="R9" s="230"/>
      <c r="T9" s="226"/>
    </row>
    <row r="10" spans="1:20" ht="15.75" customHeight="1" x14ac:dyDescent="0.25">
      <c r="A10" s="216"/>
      <c r="B10" s="205"/>
      <c r="C10" s="205"/>
      <c r="D10" s="387"/>
      <c r="E10" s="388" t="str">
        <f t="shared" si="0"/>
        <v>Конаковский район</v>
      </c>
      <c r="F10" s="387"/>
      <c r="G10" s="387"/>
      <c r="H10" s="475"/>
      <c r="I10" s="475"/>
      <c r="J10" s="391"/>
      <c r="K10" s="210"/>
      <c r="L10" s="217"/>
      <c r="M10" s="225"/>
      <c r="N10" s="226"/>
      <c r="O10" s="231"/>
      <c r="P10" s="231"/>
      <c r="Q10" s="227"/>
      <c r="R10" s="230"/>
      <c r="T10" s="226"/>
    </row>
    <row r="11" spans="1:20" ht="12.75" customHeight="1" x14ac:dyDescent="0.25">
      <c r="A11" s="216"/>
      <c r="B11" s="205"/>
      <c r="C11" s="205"/>
      <c r="D11" s="387"/>
      <c r="E11" s="388" t="str">
        <f t="shared" si="0"/>
        <v>Кувшиновский район</v>
      </c>
      <c r="F11" s="387"/>
      <c r="G11" s="387"/>
      <c r="H11" s="475"/>
      <c r="I11" s="475"/>
      <c r="J11" s="391"/>
      <c r="K11" s="210"/>
      <c r="L11" s="217"/>
      <c r="M11" s="225"/>
      <c r="N11" s="226"/>
      <c r="O11" s="158"/>
      <c r="P11" s="158"/>
      <c r="Q11" s="229"/>
      <c r="R11" s="230"/>
      <c r="T11" s="226"/>
    </row>
    <row r="12" spans="1:20" ht="16.5" customHeight="1" x14ac:dyDescent="0.25">
      <c r="A12" s="216"/>
      <c r="B12" s="205"/>
      <c r="C12" s="205"/>
      <c r="D12" s="387"/>
      <c r="E12" s="388" t="str">
        <f t="shared" si="0"/>
        <v>Лихославльский район</v>
      </c>
      <c r="F12" s="387"/>
      <c r="G12" s="387"/>
      <c r="H12" s="475"/>
      <c r="I12" s="475"/>
      <c r="J12" s="391"/>
      <c r="K12" s="210"/>
      <c r="L12" s="232"/>
      <c r="M12" s="233"/>
      <c r="N12" s="219"/>
      <c r="O12" s="223"/>
      <c r="P12" s="223"/>
      <c r="R12" s="224"/>
    </row>
    <row r="13" spans="1:20" ht="13.5" customHeight="1" x14ac:dyDescent="0.25">
      <c r="A13" s="216"/>
      <c r="B13" s="205"/>
      <c r="C13" s="205"/>
      <c r="D13" s="387"/>
      <c r="E13" s="388" t="str">
        <f t="shared" si="0"/>
        <v>Спировский район</v>
      </c>
      <c r="F13" s="387"/>
      <c r="G13" s="387"/>
      <c r="H13" s="390"/>
      <c r="I13" s="390"/>
      <c r="J13" s="391"/>
      <c r="K13" s="210"/>
      <c r="L13" s="234"/>
      <c r="M13" s="218"/>
      <c r="N13" s="235" t="s">
        <v>263</v>
      </c>
      <c r="O13" s="236">
        <v>680</v>
      </c>
      <c r="P13" s="236">
        <v>1480</v>
      </c>
      <c r="Q13" s="237" t="s">
        <v>280</v>
      </c>
      <c r="R13" s="238">
        <v>3</v>
      </c>
    </row>
    <row r="14" spans="1:20" ht="12.75" customHeight="1" x14ac:dyDescent="0.25">
      <c r="A14" s="239"/>
      <c r="B14" s="207"/>
      <c r="C14" s="205"/>
      <c r="D14" s="387"/>
      <c r="E14" s="388" t="str">
        <f t="shared" si="0"/>
        <v>Торжокский район</v>
      </c>
      <c r="F14" s="387"/>
      <c r="G14" s="387"/>
      <c r="H14" s="390"/>
      <c r="I14" s="390"/>
      <c r="J14" s="391"/>
      <c r="K14" s="210"/>
      <c r="L14" s="234"/>
      <c r="M14" s="218"/>
      <c r="N14" s="235" t="s">
        <v>271</v>
      </c>
      <c r="O14" s="236">
        <v>740</v>
      </c>
      <c r="P14" s="236">
        <v>1580</v>
      </c>
      <c r="Q14" s="237" t="s">
        <v>272</v>
      </c>
      <c r="R14" s="238">
        <v>2</v>
      </c>
    </row>
    <row r="15" spans="1:20" ht="13.5" customHeight="1" x14ac:dyDescent="0.25">
      <c r="A15" s="216"/>
      <c r="B15" s="207"/>
      <c r="C15" s="205"/>
      <c r="D15" s="387"/>
      <c r="E15" s="388" t="str">
        <f t="shared" si="0"/>
        <v>Удомельский район</v>
      </c>
      <c r="F15" s="387"/>
      <c r="G15" s="387"/>
      <c r="H15" s="390"/>
      <c r="I15" s="390"/>
      <c r="J15" s="391"/>
      <c r="K15" s="210"/>
      <c r="L15" s="234"/>
      <c r="M15" s="218"/>
      <c r="N15" s="235" t="s">
        <v>262</v>
      </c>
      <c r="O15" s="240">
        <v>730</v>
      </c>
      <c r="P15" s="240">
        <v>1640</v>
      </c>
      <c r="Q15" s="241" t="s">
        <v>264</v>
      </c>
      <c r="R15" s="238">
        <v>1</v>
      </c>
    </row>
    <row r="16" spans="1:20" ht="15" customHeight="1" x14ac:dyDescent="0.25">
      <c r="A16" s="216"/>
      <c r="B16" s="207"/>
      <c r="C16" s="207"/>
      <c r="D16" s="387"/>
      <c r="E16" s="388" t="str">
        <f t="shared" si="0"/>
        <v>Фировский район</v>
      </c>
      <c r="F16" s="387"/>
      <c r="G16" s="387"/>
      <c r="H16" s="390"/>
      <c r="I16" s="390"/>
      <c r="J16" s="391"/>
      <c r="K16" s="242"/>
      <c r="L16" s="234"/>
      <c r="M16" s="218"/>
      <c r="N16" s="235" t="s">
        <v>283</v>
      </c>
      <c r="O16" s="158">
        <v>790</v>
      </c>
      <c r="P16" s="158">
        <v>1660</v>
      </c>
      <c r="Q16" s="237" t="s">
        <v>284</v>
      </c>
      <c r="R16" s="238">
        <v>4</v>
      </c>
    </row>
    <row r="17" spans="1:18" ht="15" customHeight="1" x14ac:dyDescent="0.25">
      <c r="A17" s="216"/>
      <c r="B17" s="207"/>
      <c r="C17" s="207"/>
      <c r="D17" s="387"/>
      <c r="E17" s="388" t="str">
        <f>VLOOKUP(A115,$A$102:$H$115,$B$4+1)</f>
        <v>ЗАТО Озерный</v>
      </c>
      <c r="F17" s="387"/>
      <c r="G17" s="387"/>
      <c r="H17" s="208"/>
      <c r="I17" s="208"/>
      <c r="J17" s="209"/>
      <c r="K17" s="242"/>
      <c r="L17" s="234"/>
      <c r="M17" s="218"/>
      <c r="N17" s="235"/>
      <c r="O17" s="158"/>
      <c r="P17" s="158"/>
      <c r="Q17" s="237"/>
      <c r="R17" s="238"/>
    </row>
    <row r="18" spans="1:18" ht="11.1" customHeight="1" x14ac:dyDescent="0.25">
      <c r="A18" s="216"/>
      <c r="B18" s="207"/>
      <c r="C18" s="207"/>
      <c r="D18" s="387"/>
      <c r="E18" s="388">
        <f>VLOOKUP(A116,$A$102:$H$116,$B$4+1)</f>
        <v>0</v>
      </c>
      <c r="F18" s="387"/>
      <c r="G18" s="387"/>
      <c r="H18" s="208"/>
      <c r="I18" s="208"/>
      <c r="J18" s="209"/>
      <c r="K18" s="242"/>
      <c r="L18" s="234"/>
      <c r="M18" s="218"/>
      <c r="N18" s="235"/>
      <c r="O18" s="158"/>
      <c r="P18" s="158"/>
      <c r="Q18" s="237"/>
      <c r="R18" s="238"/>
    </row>
    <row r="19" spans="1:18" ht="11.1" customHeight="1" x14ac:dyDescent="0.25">
      <c r="A19" s="216"/>
      <c r="B19" s="207"/>
      <c r="C19" s="207"/>
      <c r="D19" s="207"/>
      <c r="E19" s="206"/>
      <c r="F19" s="207"/>
      <c r="G19" s="207"/>
      <c r="H19" s="207"/>
      <c r="I19" s="207"/>
      <c r="J19" s="243"/>
      <c r="K19" s="207"/>
      <c r="L19" s="234"/>
      <c r="M19" s="218"/>
      <c r="N19" s="235"/>
      <c r="O19" s="236"/>
      <c r="P19" s="236"/>
      <c r="Q19" s="241"/>
      <c r="R19" s="238"/>
    </row>
    <row r="20" spans="1:18" ht="15" hidden="1" customHeight="1" x14ac:dyDescent="0.25">
      <c r="A20" s="433" t="s">
        <v>253</v>
      </c>
      <c r="B20" s="434"/>
      <c r="C20" s="434"/>
      <c r="D20" s="434"/>
      <c r="E20" s="434"/>
      <c r="F20" s="434"/>
      <c r="G20" s="434"/>
      <c r="H20" s="434"/>
      <c r="I20" s="434"/>
      <c r="J20" s="435"/>
      <c r="K20" s="244"/>
      <c r="L20" s="234"/>
      <c r="M20" s="218"/>
      <c r="N20" s="235"/>
      <c r="O20" s="236"/>
      <c r="P20" s="236"/>
      <c r="Q20" s="241"/>
      <c r="R20" s="238"/>
    </row>
    <row r="21" spans="1:18" ht="11.1" hidden="1" customHeight="1" x14ac:dyDescent="0.25">
      <c r="A21" s="245"/>
      <c r="B21" s="223"/>
      <c r="C21" s="223"/>
      <c r="D21" s="223"/>
      <c r="E21" s="246"/>
      <c r="F21" s="223"/>
      <c r="G21" s="223"/>
      <c r="H21" s="223"/>
      <c r="I21" s="223"/>
      <c r="J21" s="247"/>
      <c r="K21" s="207"/>
      <c r="L21" s="217" t="str">
        <f>VLOOKUP($D$22,$N$13:$Q$21,4)</f>
        <v>воспитателя образовательной организации</v>
      </c>
      <c r="M21" s="218"/>
      <c r="N21" s="235"/>
      <c r="O21" s="236"/>
      <c r="P21" s="236"/>
      <c r="Q21" s="241"/>
      <c r="R21" s="238"/>
    </row>
    <row r="22" spans="1:18" ht="16.149999999999999" hidden="1" customHeight="1" x14ac:dyDescent="0.25">
      <c r="A22" s="245"/>
      <c r="B22" s="23"/>
      <c r="C22" s="248" t="s">
        <v>250</v>
      </c>
      <c r="D22" s="441" t="s">
        <v>262</v>
      </c>
      <c r="E22" s="441"/>
      <c r="F22" s="441"/>
      <c r="G22" s="441"/>
      <c r="H22" s="441"/>
      <c r="I22" s="441"/>
      <c r="J22" s="247"/>
      <c r="K22" s="207"/>
      <c r="L22" s="249"/>
      <c r="M22" s="218"/>
      <c r="N22" s="158"/>
      <c r="O22" s="250"/>
      <c r="P22" s="223"/>
      <c r="R22" s="224"/>
    </row>
    <row r="23" spans="1:18" hidden="1" x14ac:dyDescent="0.25">
      <c r="A23" s="448"/>
      <c r="B23" s="449"/>
      <c r="C23" s="449"/>
      <c r="D23" s="449"/>
      <c r="E23" s="449"/>
      <c r="F23" s="223"/>
      <c r="G23" s="251"/>
      <c r="H23" s="223"/>
      <c r="I23" s="223"/>
      <c r="J23" s="247"/>
      <c r="K23" s="207"/>
      <c r="L23" s="252" t="s">
        <v>251</v>
      </c>
      <c r="M23" s="233"/>
      <c r="N23" s="158"/>
      <c r="O23" s="233"/>
      <c r="P23" s="233"/>
      <c r="R23" s="224"/>
    </row>
    <row r="24" spans="1:18" ht="16.5" hidden="1" thickBot="1" x14ac:dyDescent="0.3">
      <c r="A24" s="448"/>
      <c r="B24" s="449"/>
      <c r="C24" s="449"/>
      <c r="D24" s="449"/>
      <c r="E24" s="449"/>
      <c r="F24" s="223"/>
      <c r="G24" s="251"/>
      <c r="H24" s="223"/>
      <c r="I24" s="223"/>
      <c r="J24" s="247"/>
      <c r="K24" s="207"/>
      <c r="L24" s="253" t="s">
        <v>252</v>
      </c>
      <c r="M24" s="254" t="str">
        <f>"на "&amp;L21&amp;"  "&amp;L22&amp;" "&amp;O22</f>
        <v xml:space="preserve">на воспитателя образовательной организации   </v>
      </c>
      <c r="N24" s="255"/>
      <c r="O24" s="254">
        <f>VLOOKUP($D$22,$N$13:$P$21,2)</f>
        <v>730</v>
      </c>
      <c r="P24" s="254">
        <f>VLOOKUP($D$22,$N$13:$P$21,3)</f>
        <v>1640</v>
      </c>
      <c r="Q24" s="256"/>
      <c r="R24" s="257"/>
    </row>
    <row r="25" spans="1:18" ht="16.5" hidden="1" thickTop="1" x14ac:dyDescent="0.25">
      <c r="A25" s="258"/>
      <c r="B25" s="223"/>
      <c r="C25" s="223"/>
      <c r="D25" s="223"/>
      <c r="E25" s="246"/>
      <c r="F25" s="223"/>
      <c r="G25" s="223"/>
      <c r="H25" s="223"/>
      <c r="I25" s="223"/>
      <c r="J25" s="247"/>
      <c r="K25" s="207"/>
    </row>
    <row r="26" spans="1:18" ht="3.75" customHeight="1" x14ac:dyDescent="0.25">
      <c r="A26" s="258"/>
      <c r="B26" s="223"/>
      <c r="C26" s="223"/>
      <c r="D26" s="223"/>
      <c r="E26" s="246"/>
      <c r="F26" s="223"/>
      <c r="G26" s="223"/>
      <c r="H26" s="223"/>
      <c r="I26" s="223"/>
      <c r="J26" s="247"/>
      <c r="K26" s="207"/>
      <c r="L26" s="259"/>
      <c r="M26" s="260"/>
      <c r="N26" s="6"/>
      <c r="O26" s="6"/>
    </row>
    <row r="27" spans="1:18" x14ac:dyDescent="0.25">
      <c r="A27" s="473" t="s">
        <v>134</v>
      </c>
      <c r="B27" s="474"/>
      <c r="C27" s="474"/>
      <c r="D27" s="474"/>
      <c r="E27" s="474"/>
      <c r="F27" s="474"/>
      <c r="G27" s="474"/>
      <c r="H27" s="474"/>
      <c r="I27" s="474"/>
      <c r="J27" s="261"/>
      <c r="K27" s="262"/>
    </row>
    <row r="28" spans="1:18" x14ac:dyDescent="0.25">
      <c r="A28" s="245"/>
      <c r="B28" s="223"/>
      <c r="C28" s="223"/>
      <c r="D28" s="223"/>
      <c r="E28" s="223"/>
      <c r="F28" s="223"/>
      <c r="G28" s="223"/>
      <c r="H28" s="223"/>
      <c r="I28" s="223"/>
      <c r="J28" s="247"/>
      <c r="K28" s="207"/>
      <c r="L28" s="197" t="s">
        <v>208</v>
      </c>
      <c r="M28" s="198" t="s">
        <v>209</v>
      </c>
      <c r="N28" s="199" t="s">
        <v>210</v>
      </c>
    </row>
    <row r="29" spans="1:18" x14ac:dyDescent="0.25">
      <c r="A29" s="431" t="s">
        <v>135</v>
      </c>
      <c r="B29" s="432"/>
      <c r="C29" s="463"/>
      <c r="D29" s="463"/>
      <c r="E29" s="463"/>
      <c r="F29" s="463"/>
      <c r="G29" s="463"/>
      <c r="H29" s="463"/>
      <c r="I29" s="463"/>
      <c r="J29" s="247"/>
      <c r="K29" s="207"/>
      <c r="L29" s="266" t="str">
        <f>IF(LEN(M29)&gt;40,N29,M29)</f>
        <v/>
      </c>
      <c r="M29" s="198" t="str">
        <f>PROPER(TRIM(C29))</f>
        <v/>
      </c>
      <c r="N29" s="199" t="str">
        <f>IF(M29="","",LEFT(M29,(FIND(" ",M29)+1))&amp;"."&amp;MID(M29,FIND(" ",M29,FIND(" ",M29)+1)+1,1)&amp;".")</f>
        <v/>
      </c>
      <c r="P29" s="267">
        <f>LEN(C29)</f>
        <v>0</v>
      </c>
    </row>
    <row r="30" spans="1:18" ht="4.5" customHeight="1" x14ac:dyDescent="0.25">
      <c r="A30" s="263"/>
      <c r="B30" s="264"/>
      <c r="C30" s="268"/>
      <c r="D30" s="268"/>
      <c r="E30" s="268"/>
      <c r="F30" s="268"/>
      <c r="G30" s="268"/>
      <c r="H30" s="268"/>
      <c r="I30" s="268"/>
      <c r="J30" s="247"/>
      <c r="K30" s="207"/>
    </row>
    <row r="31" spans="1:18" x14ac:dyDescent="0.25">
      <c r="A31" s="431" t="s">
        <v>136</v>
      </c>
      <c r="B31" s="432"/>
      <c r="C31" s="432"/>
      <c r="D31" s="445"/>
      <c r="E31" s="445"/>
      <c r="F31" s="445"/>
      <c r="G31" s="476"/>
      <c r="H31" s="476"/>
      <c r="I31" s="476"/>
      <c r="J31" s="247"/>
      <c r="K31" s="207"/>
      <c r="L31" s="266"/>
    </row>
    <row r="32" spans="1:18" ht="5.25" customHeight="1" x14ac:dyDescent="0.25">
      <c r="A32" s="263"/>
      <c r="B32" s="264"/>
      <c r="C32" s="268"/>
      <c r="D32" s="268"/>
      <c r="E32" s="268"/>
      <c r="F32" s="268"/>
      <c r="G32" s="268"/>
      <c r="H32" s="268"/>
      <c r="I32" s="268"/>
      <c r="J32" s="247"/>
      <c r="K32" s="207"/>
    </row>
    <row r="33" spans="1:18" x14ac:dyDescent="0.25">
      <c r="A33" s="263" t="s">
        <v>159</v>
      </c>
      <c r="B33" s="264"/>
      <c r="C33" s="429"/>
      <c r="D33" s="429"/>
      <c r="E33" s="429"/>
      <c r="F33" s="429"/>
      <c r="G33" s="429"/>
      <c r="H33" s="429"/>
      <c r="I33" s="429"/>
      <c r="J33" s="247"/>
      <c r="K33" s="207"/>
      <c r="L33" s="267">
        <f>LEN(C33)</f>
        <v>0</v>
      </c>
      <c r="M33" s="198" t="str">
        <f>TRIM(C33)</f>
        <v/>
      </c>
      <c r="O33" s="269"/>
      <c r="P33" s="260"/>
    </row>
    <row r="34" spans="1:18" x14ac:dyDescent="0.25">
      <c r="A34" s="245"/>
      <c r="B34" s="430"/>
      <c r="C34" s="430"/>
      <c r="D34" s="430"/>
      <c r="E34" s="430"/>
      <c r="F34" s="430"/>
      <c r="G34" s="430"/>
      <c r="H34" s="430"/>
      <c r="I34" s="430"/>
      <c r="J34" s="247"/>
      <c r="K34" s="207"/>
      <c r="L34" s="267">
        <f>LEN(B34)</f>
        <v>0</v>
      </c>
      <c r="M34" s="198" t="str">
        <f>TRIM(B34)</f>
        <v/>
      </c>
      <c r="O34" s="269"/>
      <c r="P34" s="260"/>
    </row>
    <row r="35" spans="1:18" ht="15" customHeight="1" x14ac:dyDescent="0.25">
      <c r="A35" s="245"/>
      <c r="B35" s="477"/>
      <c r="C35" s="477"/>
      <c r="D35" s="477"/>
      <c r="E35" s="477"/>
      <c r="F35" s="477"/>
      <c r="G35" s="477"/>
      <c r="H35" s="477"/>
      <c r="I35" s="477"/>
      <c r="J35" s="247"/>
      <c r="K35" s="207"/>
      <c r="L35" s="267">
        <f>LEN(B35)</f>
        <v>0</v>
      </c>
      <c r="M35" s="198" t="str">
        <f>TRIM(B35)</f>
        <v/>
      </c>
      <c r="O35" s="269"/>
      <c r="P35" s="260"/>
    </row>
    <row r="36" spans="1:18" x14ac:dyDescent="0.25">
      <c r="A36" s="431" t="s">
        <v>160</v>
      </c>
      <c r="B36" s="478"/>
      <c r="C36" s="444"/>
      <c r="D36" s="444"/>
      <c r="E36" s="444"/>
      <c r="F36" s="444"/>
      <c r="G36" s="444"/>
      <c r="H36" s="444"/>
      <c r="I36" s="442" t="str">
        <f>IF(OR(долж_ОС="",долж_ОС=L46),""," Внимание! Не соответсвует виду ЭЗ ! ")</f>
        <v/>
      </c>
      <c r="J36" s="443"/>
      <c r="K36" s="207"/>
      <c r="L36" s="200" t="str">
        <f>LOWER(TRIM(C36))</f>
        <v/>
      </c>
      <c r="M36" s="267">
        <f>LEN(L37)</f>
        <v>0</v>
      </c>
      <c r="O36" s="269"/>
      <c r="P36" s="260"/>
    </row>
    <row r="37" spans="1:18" ht="14.25" customHeight="1" x14ac:dyDescent="0.25">
      <c r="A37" s="263" t="str">
        <f>L38</f>
        <v>-</v>
      </c>
      <c r="B37" s="223"/>
      <c r="C37" s="495"/>
      <c r="D37" s="495"/>
      <c r="E37" s="495"/>
      <c r="F37" s="495"/>
      <c r="G37" s="495"/>
      <c r="H37" s="495"/>
      <c r="I37" s="437" t="str">
        <f>IF(специал_ОС="","",IF(VLOOKUP($D$22,$N$13:$R$21,5)=специал_ОС,"",VLOOKUP($D$22,$N$13:$R$21,5)))</f>
        <v/>
      </c>
      <c r="J37" s="438"/>
      <c r="K37" s="207"/>
      <c r="L37" s="270" t="str">
        <f>IF(C36="",LOWER(TRIM(C37)),L36&amp;" "&amp;LOWER(TRIM(C37)))</f>
        <v/>
      </c>
      <c r="M37" s="267">
        <f>IF(C36="",0,1)</f>
        <v>0</v>
      </c>
      <c r="R37" s="200" t="s">
        <v>16</v>
      </c>
    </row>
    <row r="38" spans="1:18" ht="6.75" hidden="1" customHeight="1" x14ac:dyDescent="0.25">
      <c r="A38" s="245"/>
      <c r="B38" s="496" t="str">
        <f>IF(A37="-",IF(C36="","укажите должность, если она отсутствует в предложенном списке в строке 'Должность' ",""),"укажите специализацию (учителя/преподавателя - в родительном падеже)  ")</f>
        <v xml:space="preserve">укажите должность, если она отсутствует в предложенном списке в строке 'Должность' </v>
      </c>
      <c r="C38" s="496"/>
      <c r="D38" s="496"/>
      <c r="E38" s="496"/>
      <c r="F38" s="496"/>
      <c r="G38" s="496"/>
      <c r="H38" s="496"/>
      <c r="I38" s="223"/>
      <c r="J38" s="247"/>
      <c r="K38" s="207"/>
      <c r="L38" s="200" t="str">
        <f>IF(C36="","-",IF(VLOOKUP(C36,A120:C154,3)="v","Специализация","-"))</f>
        <v>-</v>
      </c>
      <c r="R38" s="200" t="s">
        <v>17</v>
      </c>
    </row>
    <row r="39" spans="1:18" ht="20.25" hidden="1" customHeight="1" x14ac:dyDescent="0.25">
      <c r="A39" s="263"/>
      <c r="B39" s="264"/>
      <c r="C39" s="223"/>
      <c r="D39" s="223"/>
      <c r="E39" s="223"/>
      <c r="F39" s="223"/>
      <c r="G39" s="223"/>
      <c r="H39" s="223"/>
      <c r="I39" s="223"/>
      <c r="J39" s="247"/>
      <c r="K39" s="207"/>
      <c r="L39" s="270"/>
    </row>
    <row r="40" spans="1:18" ht="16.5" hidden="1" customHeight="1" x14ac:dyDescent="0.25">
      <c r="A40" s="271" t="str">
        <f>IF(OR(C36&lt;&gt;"",C37&lt;&gt;""),"В ЭЗ будет указана должность: ","")</f>
        <v/>
      </c>
      <c r="B40" s="272"/>
      <c r="C40" s="436" t="str">
        <f>L37</f>
        <v/>
      </c>
      <c r="D40" s="436"/>
      <c r="E40" s="436"/>
      <c r="F40" s="436"/>
      <c r="G40" s="436"/>
      <c r="H40" s="436"/>
      <c r="I40" s="436"/>
      <c r="J40" s="247"/>
      <c r="K40" s="207"/>
      <c r="L40" s="270"/>
    </row>
    <row r="41" spans="1:18" hidden="1" x14ac:dyDescent="0.25">
      <c r="A41" s="271"/>
      <c r="B41" s="272"/>
      <c r="C41" s="273"/>
      <c r="D41" s="273"/>
      <c r="E41" s="273"/>
      <c r="F41" s="273"/>
      <c r="G41" s="273"/>
      <c r="H41" s="273"/>
      <c r="I41" s="273"/>
      <c r="J41" s="247"/>
      <c r="K41" s="207"/>
      <c r="L41" s="270"/>
    </row>
    <row r="42" spans="1:18" x14ac:dyDescent="0.25">
      <c r="A42" s="263" t="s">
        <v>372</v>
      </c>
      <c r="B42" s="272"/>
      <c r="C42" s="446"/>
      <c r="D42" s="447"/>
      <c r="E42" s="447"/>
      <c r="F42" s="273"/>
      <c r="G42" s="273"/>
      <c r="H42" s="273"/>
      <c r="I42" s="273"/>
      <c r="J42" s="247"/>
      <c r="K42" s="207"/>
      <c r="L42" s="270"/>
    </row>
    <row r="43" spans="1:18" x14ac:dyDescent="0.25">
      <c r="A43" s="263" t="s">
        <v>373</v>
      </c>
      <c r="B43" s="264"/>
      <c r="C43" s="429"/>
      <c r="D43" s="429"/>
      <c r="E43" s="429"/>
      <c r="F43" s="429"/>
      <c r="G43" s="429"/>
      <c r="H43" s="429"/>
      <c r="I43" s="429"/>
      <c r="J43" s="247"/>
      <c r="K43" s="207"/>
      <c r="L43" s="270"/>
    </row>
    <row r="44" spans="1:18" x14ac:dyDescent="0.25">
      <c r="A44" s="245" t="s">
        <v>374</v>
      </c>
      <c r="B44" s="274"/>
      <c r="C44" s="430"/>
      <c r="D44" s="430"/>
      <c r="E44" s="274"/>
      <c r="F44" s="274"/>
      <c r="G44" s="274"/>
      <c r="H44" s="274"/>
      <c r="I44" s="274"/>
      <c r="J44" s="247"/>
      <c r="K44" s="207"/>
      <c r="L44" s="270"/>
    </row>
    <row r="45" spans="1:18" x14ac:dyDescent="0.25">
      <c r="A45" s="245" t="s">
        <v>375</v>
      </c>
      <c r="B45" s="430"/>
      <c r="C45" s="430"/>
      <c r="D45" s="430"/>
      <c r="E45" s="430"/>
      <c r="F45" s="430"/>
      <c r="G45" s="430"/>
      <c r="H45" s="430"/>
      <c r="I45" s="430"/>
      <c r="J45" s="247"/>
      <c r="K45" s="207"/>
      <c r="L45" s="270"/>
    </row>
    <row r="46" spans="1:18" x14ac:dyDescent="0.25">
      <c r="A46" s="275" t="str">
        <f>IF(D46="","","В ЭЗ будет указана квалификация:")</f>
        <v/>
      </c>
      <c r="B46" s="276"/>
      <c r="C46" s="277"/>
      <c r="D46" s="278" t="str">
        <f>IF(C36&lt;&gt;"",ЗС!BG32,"")</f>
        <v/>
      </c>
      <c r="E46" s="277"/>
      <c r="F46" s="273"/>
      <c r="G46" s="273"/>
      <c r="H46" s="273"/>
      <c r="I46" s="273"/>
      <c r="J46" s="247"/>
      <c r="K46" s="207"/>
      <c r="L46" s="270" t="str">
        <f>IF(D22=N13,"воспитатель группы продленного дня","воспитатель")</f>
        <v>воспитатель</v>
      </c>
    </row>
    <row r="47" spans="1:18" hidden="1" x14ac:dyDescent="0.25">
      <c r="A47" s="263"/>
      <c r="B47" s="264"/>
      <c r="C47" s="279"/>
      <c r="D47" s="279"/>
      <c r="E47" s="279"/>
      <c r="F47" s="279"/>
      <c r="G47" s="279"/>
      <c r="H47" s="280"/>
      <c r="I47" s="280"/>
      <c r="J47" s="247"/>
      <c r="K47" s="207"/>
      <c r="L47" s="270"/>
    </row>
    <row r="48" spans="1:18" hidden="1" x14ac:dyDescent="0.25">
      <c r="A48" s="245"/>
      <c r="B48" s="223"/>
      <c r="C48" s="223"/>
      <c r="D48" s="223"/>
      <c r="E48" s="223"/>
      <c r="F48" s="223"/>
      <c r="G48" s="223"/>
      <c r="H48" s="223"/>
      <c r="I48" s="223"/>
      <c r="J48" s="247"/>
      <c r="K48" s="207"/>
    </row>
    <row r="49" spans="1:20" x14ac:dyDescent="0.25">
      <c r="A49" s="431" t="s">
        <v>164</v>
      </c>
      <c r="B49" s="432"/>
      <c r="C49" s="432"/>
      <c r="D49" s="265"/>
      <c r="E49" s="281"/>
      <c r="F49" s="282"/>
      <c r="G49" s="282"/>
      <c r="H49" s="282"/>
      <c r="I49" s="282"/>
      <c r="J49" s="247"/>
      <c r="K49" s="207"/>
    </row>
    <row r="50" spans="1:20" x14ac:dyDescent="0.25">
      <c r="A50" s="263" t="s">
        <v>376</v>
      </c>
      <c r="B50" s="264"/>
      <c r="C50" s="264"/>
      <c r="D50" s="265"/>
      <c r="E50" s="281"/>
      <c r="F50" s="282"/>
      <c r="G50" s="282"/>
      <c r="H50" s="282"/>
      <c r="I50" s="282"/>
      <c r="J50" s="247"/>
      <c r="K50" s="207"/>
    </row>
    <row r="51" spans="1:20" x14ac:dyDescent="0.25">
      <c r="A51" s="263" t="s">
        <v>377</v>
      </c>
      <c r="B51" s="264"/>
      <c r="C51" s="264"/>
      <c r="D51" s="283"/>
      <c r="E51" s="284"/>
      <c r="F51" s="282"/>
      <c r="G51" s="282"/>
      <c r="H51" s="282"/>
      <c r="I51" s="282"/>
      <c r="J51" s="247"/>
      <c r="K51" s="207"/>
    </row>
    <row r="52" spans="1:20" x14ac:dyDescent="0.25">
      <c r="A52" s="263"/>
      <c r="B52" s="264"/>
      <c r="C52" s="264"/>
      <c r="D52" s="285"/>
      <c r="E52" s="285"/>
      <c r="F52" s="282"/>
      <c r="G52" s="282"/>
      <c r="H52" s="282"/>
      <c r="I52" s="282"/>
      <c r="J52" s="247"/>
      <c r="K52" s="207"/>
    </row>
    <row r="53" spans="1:20" x14ac:dyDescent="0.25">
      <c r="A53" s="431" t="s">
        <v>165</v>
      </c>
      <c r="B53" s="432"/>
      <c r="C53" s="432"/>
      <c r="D53" s="464"/>
      <c r="E53" s="464"/>
      <c r="F53" s="497" t="s">
        <v>166</v>
      </c>
      <c r="G53" s="497"/>
      <c r="H53" s="497"/>
      <c r="I53" s="288"/>
      <c r="J53" s="247"/>
      <c r="K53" s="207"/>
    </row>
    <row r="54" spans="1:20" x14ac:dyDescent="0.25">
      <c r="A54" s="263"/>
      <c r="B54" s="264"/>
      <c r="C54" s="264"/>
      <c r="D54" s="262"/>
      <c r="E54" s="262"/>
      <c r="F54" s="287"/>
      <c r="G54" s="287"/>
      <c r="H54" s="287"/>
      <c r="I54" s="282"/>
      <c r="J54" s="247"/>
      <c r="K54" s="207"/>
    </row>
    <row r="55" spans="1:20" x14ac:dyDescent="0.25">
      <c r="A55" s="263" t="s">
        <v>137</v>
      </c>
      <c r="B55" s="264"/>
      <c r="C55" s="264"/>
      <c r="D55" s="429"/>
      <c r="E55" s="429"/>
      <c r="F55" s="282"/>
      <c r="G55" s="282"/>
      <c r="H55" s="282"/>
      <c r="I55" s="282"/>
      <c r="J55" s="247"/>
      <c r="K55" s="207"/>
    </row>
    <row r="56" spans="1:20" x14ac:dyDescent="0.25">
      <c r="A56" s="245"/>
      <c r="B56" s="223"/>
      <c r="C56" s="223"/>
      <c r="D56" s="223"/>
      <c r="E56" s="223"/>
      <c r="F56" s="223"/>
      <c r="G56" s="223"/>
      <c r="H56" s="223"/>
      <c r="I56" s="223"/>
      <c r="J56" s="247"/>
      <c r="K56" s="207"/>
    </row>
    <row r="57" spans="1:20" ht="29.25" hidden="1" customHeight="1" x14ac:dyDescent="0.25">
      <c r="A57" s="471" t="s">
        <v>452</v>
      </c>
      <c r="B57" s="472"/>
      <c r="C57" s="472"/>
      <c r="D57" s="472"/>
      <c r="E57" s="472"/>
      <c r="F57" s="472"/>
      <c r="G57" s="472"/>
      <c r="H57" s="472"/>
      <c r="I57" s="472"/>
      <c r="J57" s="289"/>
      <c r="K57" s="262"/>
      <c r="L57" s="262"/>
      <c r="M57" s="197"/>
      <c r="N57" s="198"/>
      <c r="O57" s="223"/>
      <c r="P57" s="223"/>
      <c r="Q57" s="223"/>
      <c r="R57" s="223"/>
      <c r="S57" s="223"/>
      <c r="T57" s="223"/>
    </row>
    <row r="58" spans="1:20" hidden="1" x14ac:dyDescent="0.25">
      <c r="A58" s="290"/>
      <c r="B58" s="291"/>
      <c r="C58" s="291"/>
      <c r="D58" s="291"/>
      <c r="E58" s="291"/>
      <c r="F58" s="291"/>
      <c r="G58" s="292"/>
      <c r="H58" s="292"/>
      <c r="I58" s="293"/>
      <c r="J58" s="294"/>
      <c r="K58" s="293"/>
      <c r="L58" s="282"/>
      <c r="M58" s="197"/>
      <c r="N58" s="198"/>
      <c r="O58" s="223"/>
      <c r="P58" s="223"/>
      <c r="Q58" s="223"/>
      <c r="R58" s="223"/>
      <c r="S58" s="223"/>
      <c r="T58" s="223"/>
    </row>
    <row r="59" spans="1:20" hidden="1" x14ac:dyDescent="0.25">
      <c r="A59" s="263" t="s">
        <v>453</v>
      </c>
      <c r="B59" s="264"/>
      <c r="C59" s="264"/>
      <c r="D59" s="264"/>
      <c r="E59" s="264"/>
      <c r="F59" s="223"/>
      <c r="G59" s="464" t="s">
        <v>173</v>
      </c>
      <c r="H59" s="464"/>
      <c r="I59" s="295" t="s">
        <v>226</v>
      </c>
      <c r="J59" s="296">
        <v>2009</v>
      </c>
      <c r="K59" s="297"/>
      <c r="L59" s="223"/>
      <c r="M59" s="267"/>
      <c r="N59" s="218"/>
      <c r="O59" s="223"/>
      <c r="P59" s="223"/>
      <c r="Q59" s="223"/>
      <c r="R59" s="223"/>
      <c r="S59" s="223"/>
      <c r="T59" s="223"/>
    </row>
    <row r="60" spans="1:20" ht="15" hidden="1" customHeight="1" x14ac:dyDescent="0.25">
      <c r="A60" s="468" t="s">
        <v>454</v>
      </c>
      <c r="B60" s="469"/>
      <c r="C60" s="469"/>
      <c r="D60" s="469"/>
      <c r="E60" s="469"/>
      <c r="F60" s="469"/>
      <c r="G60" s="464" t="s">
        <v>173</v>
      </c>
      <c r="H60" s="464"/>
      <c r="I60" s="295" t="s">
        <v>227</v>
      </c>
      <c r="J60" s="299"/>
      <c r="K60" s="300"/>
      <c r="L60" s="223"/>
      <c r="M60" s="267"/>
      <c r="N60" s="301">
        <v>0</v>
      </c>
      <c r="O60" s="223"/>
      <c r="P60" s="223"/>
      <c r="Q60" s="223"/>
      <c r="R60" s="223"/>
      <c r="S60" s="223"/>
      <c r="T60" s="223"/>
    </row>
    <row r="61" spans="1:20" hidden="1" x14ac:dyDescent="0.25">
      <c r="A61" s="468"/>
      <c r="B61" s="469"/>
      <c r="C61" s="469"/>
      <c r="D61" s="469"/>
      <c r="E61" s="469"/>
      <c r="F61" s="469"/>
      <c r="G61" s="264"/>
      <c r="H61" s="264"/>
      <c r="I61" s="295"/>
      <c r="J61" s="302"/>
      <c r="K61" s="282"/>
      <c r="L61" s="223"/>
      <c r="M61" s="267"/>
      <c r="N61" s="301"/>
      <c r="O61" s="223"/>
      <c r="P61" s="223"/>
      <c r="Q61" s="223"/>
      <c r="R61" s="223"/>
      <c r="S61" s="223"/>
      <c r="T61" s="223"/>
    </row>
    <row r="62" spans="1:20" ht="2.25" hidden="1" customHeight="1" x14ac:dyDescent="0.25">
      <c r="A62" s="263"/>
      <c r="B62" s="264"/>
      <c r="C62" s="264"/>
      <c r="D62" s="264"/>
      <c r="E62" s="264"/>
      <c r="F62" s="223"/>
      <c r="G62" s="264"/>
      <c r="H62" s="264"/>
      <c r="I62" s="282"/>
      <c r="J62" s="302"/>
      <c r="K62" s="282"/>
      <c r="L62" s="223"/>
      <c r="M62" s="267"/>
      <c r="N62" s="218"/>
      <c r="O62" s="223"/>
      <c r="P62" s="223"/>
      <c r="Q62" s="223"/>
      <c r="R62" s="223"/>
      <c r="S62" s="223"/>
      <c r="T62" s="223"/>
    </row>
    <row r="63" spans="1:20" hidden="1" x14ac:dyDescent="0.25">
      <c r="A63" s="263" t="s">
        <v>228</v>
      </c>
      <c r="B63" s="264"/>
      <c r="C63" s="264"/>
      <c r="D63" s="264"/>
      <c r="E63" s="264"/>
      <c r="F63" s="223"/>
      <c r="G63" s="464" t="s">
        <v>173</v>
      </c>
      <c r="H63" s="464"/>
      <c r="I63" s="295"/>
      <c r="J63" s="302"/>
      <c r="K63" s="282"/>
      <c r="L63" s="223"/>
      <c r="M63" s="267"/>
      <c r="N63" s="301">
        <v>0</v>
      </c>
      <c r="O63" s="223"/>
      <c r="P63" s="223"/>
      <c r="Q63" s="223"/>
      <c r="R63" s="223"/>
      <c r="S63" s="223"/>
      <c r="T63" s="223"/>
    </row>
    <row r="64" spans="1:20" hidden="1" x14ac:dyDescent="0.25">
      <c r="A64" s="263" t="s">
        <v>229</v>
      </c>
      <c r="B64" s="264"/>
      <c r="C64" s="264"/>
      <c r="D64" s="264"/>
      <c r="E64" s="264"/>
      <c r="F64" s="223"/>
      <c r="G64" s="464" t="s">
        <v>173</v>
      </c>
      <c r="H64" s="464"/>
      <c r="I64" s="295" t="s">
        <v>230</v>
      </c>
      <c r="J64" s="296"/>
      <c r="K64" s="297"/>
      <c r="L64" s="223"/>
      <c r="M64" s="267"/>
      <c r="N64" s="301">
        <v>0</v>
      </c>
      <c r="O64" s="223"/>
      <c r="P64" s="223"/>
      <c r="Q64" s="223"/>
      <c r="R64" s="223"/>
      <c r="S64" s="223"/>
      <c r="T64" s="223"/>
    </row>
    <row r="65" spans="1:20" ht="10.5" customHeight="1" x14ac:dyDescent="0.25">
      <c r="A65" s="263"/>
      <c r="B65" s="264"/>
      <c r="C65" s="264"/>
      <c r="D65" s="264"/>
      <c r="E65" s="264"/>
      <c r="F65" s="223"/>
      <c r="G65" s="223"/>
      <c r="H65" s="223"/>
      <c r="I65" s="295"/>
      <c r="J65" s="302"/>
      <c r="K65" s="282"/>
      <c r="L65" s="223"/>
      <c r="M65" s="267"/>
      <c r="N65" s="301"/>
      <c r="O65" s="223"/>
      <c r="P65" s="223"/>
      <c r="Q65" s="223"/>
      <c r="R65" s="223"/>
      <c r="S65" s="223"/>
      <c r="T65" s="223"/>
    </row>
    <row r="66" spans="1:20" x14ac:dyDescent="0.25">
      <c r="A66" s="263" t="str">
        <f>"Курсы повышения квалификации "</f>
        <v xml:space="preserve">Курсы повышения квалификации </v>
      </c>
      <c r="B66" s="264"/>
      <c r="C66" s="264"/>
      <c r="D66" s="264"/>
      <c r="E66" s="264"/>
      <c r="F66" s="223"/>
      <c r="G66" s="464"/>
      <c r="H66" s="464"/>
      <c r="I66" s="282"/>
      <c r="J66" s="302"/>
      <c r="K66" s="303" t="s">
        <v>239</v>
      </c>
      <c r="M66" s="267"/>
      <c r="N66" s="218"/>
      <c r="O66" s="223"/>
      <c r="P66" s="223"/>
      <c r="Q66" s="223"/>
      <c r="R66" s="223"/>
      <c r="S66" s="223"/>
      <c r="T66" s="223"/>
    </row>
    <row r="67" spans="1:20" hidden="1" x14ac:dyDescent="0.25">
      <c r="A67" s="304" t="s">
        <v>231</v>
      </c>
      <c r="B67" s="196" t="s">
        <v>455</v>
      </c>
      <c r="C67" s="223"/>
      <c r="D67" s="223"/>
      <c r="E67" s="223"/>
      <c r="F67" s="305" t="str">
        <f>IF(COUNTIF(G59:H66,"да"),"нет","да")</f>
        <v>да</v>
      </c>
      <c r="G67" s="223"/>
      <c r="H67" s="223"/>
      <c r="I67" s="223"/>
      <c r="J67" s="247"/>
      <c r="K67" s="306" t="s">
        <v>238</v>
      </c>
      <c r="M67" s="267"/>
      <c r="N67" s="219"/>
      <c r="O67" s="223"/>
    </row>
    <row r="68" spans="1:20" hidden="1" x14ac:dyDescent="0.25">
      <c r="A68" s="465">
        <f>IF(вывод1="да",_72ч,"")</f>
        <v>0</v>
      </c>
      <c r="B68" s="466"/>
      <c r="C68" s="466"/>
      <c r="D68" s="466"/>
      <c r="E68" s="466"/>
      <c r="F68" s="466"/>
      <c r="G68" s="466"/>
      <c r="H68" s="466"/>
      <c r="I68" s="466"/>
      <c r="J68" s="467"/>
      <c r="K68" s="196"/>
      <c r="M68" s="267"/>
      <c r="N68" s="219"/>
      <c r="O68" s="223"/>
    </row>
    <row r="69" spans="1:20" hidden="1" x14ac:dyDescent="0.25">
      <c r="A69" s="465"/>
      <c r="B69" s="466"/>
      <c r="C69" s="466"/>
      <c r="D69" s="466"/>
      <c r="E69" s="466"/>
      <c r="F69" s="466"/>
      <c r="G69" s="466"/>
      <c r="H69" s="466"/>
      <c r="I69" s="466"/>
      <c r="J69" s="467"/>
      <c r="K69" s="196"/>
      <c r="M69" s="267"/>
      <c r="N69" s="219"/>
      <c r="O69" s="223"/>
    </row>
    <row r="70" spans="1:20" s="315" customFormat="1" ht="16.5" customHeight="1" x14ac:dyDescent="0.25">
      <c r="A70" s="263" t="s">
        <v>450</v>
      </c>
      <c r="B70" s="264"/>
      <c r="C70" s="264"/>
      <c r="D70" s="307"/>
      <c r="E70" s="308"/>
      <c r="F70" s="309"/>
      <c r="G70" s="310"/>
      <c r="H70" s="310"/>
      <c r="I70" s="310"/>
      <c r="J70" s="311"/>
      <c r="K70" s="312"/>
      <c r="L70" s="310"/>
      <c r="M70" s="313"/>
      <c r="N70" s="314"/>
      <c r="O70" s="223"/>
      <c r="P70" s="223"/>
      <c r="Q70" s="223"/>
      <c r="R70" s="223"/>
      <c r="S70" s="223"/>
      <c r="T70" s="223"/>
    </row>
    <row r="71" spans="1:20" s="315" customFormat="1" ht="18.75" customHeight="1" x14ac:dyDescent="0.25">
      <c r="A71" s="431" t="s">
        <v>373</v>
      </c>
      <c r="B71" s="432"/>
      <c r="C71" s="470"/>
      <c r="D71" s="470"/>
      <c r="E71" s="470"/>
      <c r="F71" s="470"/>
      <c r="G71" s="470"/>
      <c r="H71" s="470"/>
      <c r="I71" s="470"/>
      <c r="J71" s="311"/>
      <c r="K71" s="312"/>
      <c r="L71" s="310"/>
      <c r="M71" s="313"/>
      <c r="N71" s="314"/>
      <c r="O71" s="223"/>
      <c r="P71" s="223"/>
      <c r="Q71" s="223"/>
      <c r="R71" s="223"/>
      <c r="S71" s="223"/>
      <c r="T71" s="223"/>
    </row>
    <row r="72" spans="1:20" s="317" customFormat="1" ht="6" customHeight="1" x14ac:dyDescent="0.25">
      <c r="A72" s="263"/>
      <c r="B72" s="264"/>
      <c r="C72" s="264"/>
      <c r="D72" s="264"/>
      <c r="E72" s="264"/>
      <c r="F72" s="264"/>
      <c r="G72" s="264"/>
      <c r="H72" s="264"/>
      <c r="I72" s="282"/>
      <c r="J72" s="302"/>
      <c r="K72" s="316"/>
      <c r="M72" s="318"/>
      <c r="N72" s="319"/>
      <c r="O72" s="207"/>
    </row>
    <row r="73" spans="1:20" hidden="1" x14ac:dyDescent="0.25">
      <c r="A73" s="471" t="s">
        <v>371</v>
      </c>
      <c r="B73" s="472"/>
      <c r="C73" s="472"/>
      <c r="D73" s="472"/>
      <c r="E73" s="472"/>
      <c r="F73" s="472"/>
      <c r="G73" s="472"/>
      <c r="H73" s="472"/>
      <c r="I73" s="472"/>
      <c r="J73" s="320"/>
      <c r="K73" s="316"/>
      <c r="M73" s="267"/>
      <c r="N73" s="319"/>
      <c r="O73" s="207"/>
      <c r="P73" s="317"/>
      <c r="Q73" s="317"/>
      <c r="R73" s="317"/>
      <c r="S73" s="317"/>
      <c r="T73" s="317"/>
    </row>
    <row r="74" spans="1:20" ht="5.25" hidden="1" customHeight="1" x14ac:dyDescent="0.25">
      <c r="A74" s="321"/>
      <c r="B74" s="322"/>
      <c r="C74" s="322"/>
      <c r="D74" s="322"/>
      <c r="E74" s="322"/>
      <c r="F74" s="322"/>
      <c r="G74" s="322"/>
      <c r="H74" s="322"/>
      <c r="I74" s="322"/>
      <c r="J74" s="323"/>
      <c r="K74" s="316"/>
      <c r="M74" s="267"/>
      <c r="N74" s="319"/>
      <c r="O74" s="207"/>
      <c r="P74" s="317"/>
      <c r="Q74" s="317"/>
      <c r="R74" s="317"/>
      <c r="S74" s="317"/>
      <c r="T74" s="317"/>
    </row>
    <row r="75" spans="1:20" ht="15" hidden="1" customHeight="1" x14ac:dyDescent="0.25">
      <c r="A75" s="468" t="s">
        <v>232</v>
      </c>
      <c r="B75" s="469"/>
      <c r="C75" s="469"/>
      <c r="D75" s="469"/>
      <c r="E75" s="469"/>
      <c r="F75" s="469"/>
      <c r="G75" s="469"/>
      <c r="H75" s="469"/>
      <c r="I75" s="223"/>
      <c r="J75" s="247"/>
      <c r="K75" s="324"/>
      <c r="N75" s="219"/>
      <c r="O75" s="223"/>
    </row>
    <row r="76" spans="1:20" hidden="1" x14ac:dyDescent="0.25">
      <c r="A76" s="468"/>
      <c r="B76" s="469"/>
      <c r="C76" s="469"/>
      <c r="D76" s="469"/>
      <c r="E76" s="469"/>
      <c r="F76" s="469"/>
      <c r="G76" s="469"/>
      <c r="H76" s="469"/>
      <c r="I76" s="286" t="s">
        <v>173</v>
      </c>
      <c r="J76" s="65" t="str">
        <f>IF(OR(G59="да",G60="да"),"да",рек2)</f>
        <v>нет</v>
      </c>
      <c r="K76" s="306" t="s">
        <v>236</v>
      </c>
      <c r="M76" s="196"/>
    </row>
    <row r="77" spans="1:20" ht="21.75" hidden="1" customHeight="1" x14ac:dyDescent="0.25">
      <c r="A77" s="468"/>
      <c r="B77" s="469"/>
      <c r="C77" s="469"/>
      <c r="D77" s="469"/>
      <c r="E77" s="469"/>
      <c r="F77" s="469"/>
      <c r="G77" s="469"/>
      <c r="H77" s="469"/>
      <c r="I77" s="298"/>
      <c r="J77" s="325"/>
      <c r="K77" s="196"/>
    </row>
    <row r="78" spans="1:20" ht="15" hidden="1" customHeight="1" x14ac:dyDescent="0.25">
      <c r="A78" s="468" t="s">
        <v>233</v>
      </c>
      <c r="B78" s="469"/>
      <c r="C78" s="469"/>
      <c r="D78" s="469"/>
      <c r="E78" s="469"/>
      <c r="F78" s="469"/>
      <c r="G78" s="469"/>
      <c r="H78" s="469"/>
      <c r="I78" s="223"/>
      <c r="J78" s="247"/>
      <c r="K78" s="196"/>
      <c r="T78" s="223"/>
    </row>
    <row r="79" spans="1:20" hidden="1" x14ac:dyDescent="0.25">
      <c r="A79" s="468"/>
      <c r="B79" s="469"/>
      <c r="C79" s="469"/>
      <c r="D79" s="469"/>
      <c r="E79" s="469"/>
      <c r="F79" s="469"/>
      <c r="G79" s="469"/>
      <c r="H79" s="469"/>
      <c r="I79" s="286" t="s">
        <v>173</v>
      </c>
      <c r="J79" s="302"/>
      <c r="K79" s="306" t="s">
        <v>237</v>
      </c>
      <c r="T79" s="223"/>
    </row>
    <row r="80" spans="1:20" hidden="1" x14ac:dyDescent="0.25">
      <c r="A80" s="304" t="s">
        <v>231</v>
      </c>
      <c r="B80" s="196" t="s">
        <v>234</v>
      </c>
      <c r="C80" s="223"/>
      <c r="D80" s="223"/>
      <c r="E80" s="223"/>
      <c r="F80" s="305" t="str">
        <f>IF(AND(J76="нет",рек3="нет"),"да","нет")</f>
        <v>да</v>
      </c>
      <c r="G80" s="223"/>
      <c r="H80" s="223"/>
      <c r="I80" s="223"/>
      <c r="J80" s="247"/>
      <c r="K80" s="207"/>
      <c r="L80" s="196"/>
      <c r="M80" s="326"/>
      <c r="T80" s="223"/>
    </row>
    <row r="81" spans="1:20" ht="12.75" hidden="1" customHeight="1" x14ac:dyDescent="0.25">
      <c r="A81" s="465">
        <f>IF(AND(J76="нет",рек3="нет"),_дпо,"")</f>
        <v>0</v>
      </c>
      <c r="B81" s="466"/>
      <c r="C81" s="466"/>
      <c r="D81" s="466"/>
      <c r="E81" s="466"/>
      <c r="F81" s="466"/>
      <c r="G81" s="466"/>
      <c r="H81" s="466"/>
      <c r="I81" s="466"/>
      <c r="J81" s="467"/>
      <c r="K81" s="306" t="s">
        <v>240</v>
      </c>
      <c r="M81" s="326"/>
      <c r="T81" s="223"/>
    </row>
    <row r="82" spans="1:20" ht="12.75" hidden="1" customHeight="1" x14ac:dyDescent="0.25">
      <c r="A82" s="465" t="str">
        <f>IF(рек3="нет",_рек3,"")</f>
        <v/>
      </c>
      <c r="B82" s="466"/>
      <c r="C82" s="466"/>
      <c r="D82" s="466"/>
      <c r="E82" s="466"/>
      <c r="F82" s="466"/>
      <c r="G82" s="466"/>
      <c r="H82" s="466"/>
      <c r="I82" s="466"/>
      <c r="J82" s="467"/>
      <c r="K82" s="306" t="s">
        <v>241</v>
      </c>
      <c r="M82" s="326"/>
      <c r="T82" s="223"/>
    </row>
    <row r="83" spans="1:20" hidden="1" x14ac:dyDescent="0.25">
      <c r="A83" s="245"/>
      <c r="B83" s="196"/>
      <c r="C83" s="223"/>
      <c r="D83" s="223"/>
      <c r="E83" s="223"/>
      <c r="F83" s="327"/>
      <c r="G83" s="223"/>
      <c r="H83" s="223"/>
      <c r="I83" s="223"/>
      <c r="J83" s="247"/>
      <c r="K83" s="207"/>
      <c r="L83" s="196"/>
      <c r="M83" s="328"/>
      <c r="N83" s="219"/>
      <c r="O83" s="223"/>
      <c r="P83" s="223"/>
      <c r="Q83" s="223"/>
      <c r="R83" s="223"/>
      <c r="S83" s="223"/>
      <c r="T83" s="223"/>
    </row>
    <row r="84" spans="1:20" x14ac:dyDescent="0.25">
      <c r="A84" s="473" t="s">
        <v>520</v>
      </c>
      <c r="B84" s="474"/>
      <c r="C84" s="474"/>
      <c r="D84" s="474"/>
      <c r="E84" s="474"/>
      <c r="F84" s="474"/>
      <c r="G84" s="474"/>
      <c r="H84" s="474"/>
      <c r="I84" s="474"/>
      <c r="J84" s="261"/>
      <c r="K84" s="262"/>
      <c r="L84" s="196"/>
      <c r="M84" s="218"/>
      <c r="N84" s="219"/>
      <c r="O84" s="223"/>
      <c r="P84" s="223"/>
      <c r="Q84" s="223"/>
      <c r="R84" s="223"/>
      <c r="S84" s="223"/>
      <c r="T84" s="223"/>
    </row>
    <row r="85" spans="1:20" s="317" customFormat="1" x14ac:dyDescent="0.25">
      <c r="A85" s="329"/>
      <c r="B85" s="262"/>
      <c r="C85" s="262"/>
      <c r="D85" s="262"/>
      <c r="E85" s="262"/>
      <c r="F85" s="262"/>
      <c r="G85" s="262"/>
      <c r="H85" s="262"/>
      <c r="I85" s="262"/>
      <c r="J85" s="325"/>
      <c r="K85" s="262"/>
      <c r="L85" s="330"/>
      <c r="M85" s="331"/>
      <c r="N85" s="332"/>
      <c r="R85" s="207"/>
      <c r="S85" s="207"/>
      <c r="T85" s="207"/>
    </row>
    <row r="86" spans="1:20" s="317" customFormat="1" x14ac:dyDescent="0.25">
      <c r="A86" s="333" t="s">
        <v>522</v>
      </c>
      <c r="B86" s="262"/>
      <c r="C86" s="262"/>
      <c r="D86" s="262"/>
      <c r="E86" s="262"/>
      <c r="F86" s="334"/>
      <c r="G86" s="262"/>
      <c r="H86" s="262"/>
      <c r="I86" s="262"/>
      <c r="J86" s="325"/>
      <c r="K86" s="262"/>
      <c r="L86" s="330"/>
      <c r="M86" s="331"/>
      <c r="N86" s="332"/>
      <c r="R86" s="207"/>
      <c r="S86" s="207"/>
      <c r="T86" s="207"/>
    </row>
    <row r="87" spans="1:20" x14ac:dyDescent="0.25">
      <c r="A87" s="335"/>
      <c r="B87" s="223"/>
      <c r="C87" s="223"/>
      <c r="D87" s="223"/>
      <c r="E87" s="223"/>
      <c r="F87" s="223"/>
      <c r="G87" s="223"/>
      <c r="H87" s="223"/>
      <c r="I87" s="223"/>
      <c r="J87" s="247"/>
      <c r="K87" s="207"/>
      <c r="R87" s="223"/>
      <c r="S87" s="223"/>
      <c r="T87" s="223"/>
    </row>
    <row r="88" spans="1:20" x14ac:dyDescent="0.25">
      <c r="A88" s="336" t="s">
        <v>153</v>
      </c>
      <c r="B88" s="223"/>
      <c r="C88" s="463"/>
      <c r="D88" s="463"/>
      <c r="E88" s="463"/>
      <c r="F88" s="463"/>
      <c r="G88" s="463"/>
      <c r="H88" s="463"/>
      <c r="I88" s="463"/>
      <c r="J88" s="337"/>
      <c r="K88" s="338"/>
      <c r="L88" s="266" t="str">
        <f>IF(LEN(M88)&gt;40,N88,M88)</f>
        <v/>
      </c>
      <c r="M88" s="198" t="str">
        <f>PROPER(TRIM(C88))</f>
        <v/>
      </c>
      <c r="N88" s="199" t="str">
        <f>IF(M88="","",LEFT(M88,(FIND(" ",M88)+1))&amp;"."&amp;MID(M88,FIND(" ",M88,FIND(" ",M88)+1)+1,1)&amp;".")</f>
        <v/>
      </c>
      <c r="R88" s="223"/>
      <c r="S88" s="223"/>
      <c r="T88" s="223"/>
    </row>
    <row r="89" spans="1:20" ht="18.75" x14ac:dyDescent="0.25">
      <c r="A89" s="336"/>
      <c r="B89" s="223"/>
      <c r="C89" s="450" t="s">
        <v>45</v>
      </c>
      <c r="D89" s="450"/>
      <c r="E89" s="450"/>
      <c r="F89" s="450"/>
      <c r="G89" s="450"/>
      <c r="H89" s="450"/>
      <c r="I89" s="339"/>
      <c r="J89" s="340"/>
      <c r="K89" s="341"/>
      <c r="L89" s="266"/>
      <c r="R89" s="223"/>
      <c r="S89" s="223"/>
      <c r="T89" s="223"/>
    </row>
    <row r="90" spans="1:20" x14ac:dyDescent="0.25">
      <c r="A90" s="342" t="s">
        <v>521</v>
      </c>
      <c r="B90" s="12" t="s">
        <v>217</v>
      </c>
      <c r="C90" s="463"/>
      <c r="D90" s="463"/>
      <c r="E90" s="463"/>
      <c r="F90" s="463"/>
      <c r="G90" s="463"/>
      <c r="H90" s="463"/>
      <c r="I90" s="463"/>
      <c r="J90" s="337"/>
      <c r="K90" s="338"/>
      <c r="L90" s="266" t="str">
        <f>IF(LEN(M90)&gt;40,N90,M90)</f>
        <v/>
      </c>
      <c r="M90" s="198" t="str">
        <f>PROPER(TRIM(C90))</f>
        <v/>
      </c>
      <c r="N90" s="199" t="str">
        <f>IF(M90="","",LEFT(M90,(FIND(" ",M90)+1))&amp;"."&amp;MID(M90,FIND(" ",M90,FIND(" ",M90)+1)+1,1)&amp;".")</f>
        <v/>
      </c>
      <c r="R90" s="223"/>
      <c r="S90" s="223"/>
      <c r="T90" s="223"/>
    </row>
    <row r="91" spans="1:20" ht="18.75" x14ac:dyDescent="0.25">
      <c r="A91" s="342"/>
      <c r="B91" s="12"/>
      <c r="C91" s="450" t="s">
        <v>156</v>
      </c>
      <c r="D91" s="450"/>
      <c r="E91" s="450"/>
      <c r="F91" s="450"/>
      <c r="G91" s="450"/>
      <c r="H91" s="450"/>
      <c r="I91" s="339"/>
      <c r="J91" s="340"/>
      <c r="K91" s="341"/>
      <c r="R91" s="223"/>
      <c r="S91" s="223"/>
      <c r="T91" s="223"/>
    </row>
    <row r="92" spans="1:20" x14ac:dyDescent="0.25">
      <c r="A92" s="342"/>
      <c r="B92" s="12" t="str">
        <f>IF($F$86&gt;1,"2)","")</f>
        <v/>
      </c>
      <c r="C92" s="463"/>
      <c r="D92" s="463"/>
      <c r="E92" s="463"/>
      <c r="F92" s="463"/>
      <c r="G92" s="463"/>
      <c r="H92" s="463"/>
      <c r="I92" s="463"/>
      <c r="J92" s="337"/>
      <c r="K92" s="338"/>
      <c r="L92" s="266" t="str">
        <f>IF(LEN(M92)&gt;40,N92,M92)</f>
        <v/>
      </c>
      <c r="M92" s="198" t="str">
        <f>PROPER(TRIM(C92))</f>
        <v/>
      </c>
      <c r="N92" s="199" t="str">
        <f>IF(M92="","",LEFT(M92,(FIND(" ",M92)+1))&amp;"."&amp;MID(M92,FIND(" ",M92,FIND(" ",M92)+1)+1,1)&amp;".")</f>
        <v/>
      </c>
      <c r="R92" s="223"/>
      <c r="S92" s="223"/>
      <c r="T92" s="223"/>
    </row>
    <row r="93" spans="1:20" ht="18.75" x14ac:dyDescent="0.25">
      <c r="A93" s="342"/>
      <c r="B93" s="12"/>
      <c r="C93" s="450" t="s">
        <v>156</v>
      </c>
      <c r="D93" s="450"/>
      <c r="E93" s="450"/>
      <c r="F93" s="450"/>
      <c r="G93" s="450"/>
      <c r="H93" s="450"/>
      <c r="I93" s="339"/>
      <c r="J93" s="340"/>
      <c r="K93" s="341"/>
      <c r="R93" s="223"/>
      <c r="S93" s="223"/>
      <c r="T93" s="223"/>
    </row>
    <row r="94" spans="1:20" x14ac:dyDescent="0.25">
      <c r="A94" s="343"/>
      <c r="B94" s="12" t="str">
        <f>IF($F$86&gt;2,"3)","")</f>
        <v/>
      </c>
      <c r="C94" s="463"/>
      <c r="D94" s="463"/>
      <c r="E94" s="463"/>
      <c r="F94" s="463"/>
      <c r="G94" s="463"/>
      <c r="H94" s="463"/>
      <c r="I94" s="463"/>
      <c r="J94" s="337"/>
      <c r="K94" s="338"/>
      <c r="L94" s="266" t="str">
        <f>IF(LEN(M94)&gt;40,N94,M94)</f>
        <v/>
      </c>
      <c r="M94" s="198" t="str">
        <f>PROPER(TRIM(C94))</f>
        <v/>
      </c>
      <c r="N94" s="199" t="str">
        <f>IF(M94="","",LEFT(M94,(FIND(" ",M94)+1))&amp;"."&amp;MID(M94,FIND(" ",M94,FIND(" ",M94)+1)+1,1)&amp;".")</f>
        <v/>
      </c>
      <c r="R94" s="223"/>
      <c r="S94" s="223"/>
      <c r="T94" s="223"/>
    </row>
    <row r="95" spans="1:20" ht="18.75" x14ac:dyDescent="0.25">
      <c r="A95" s="343"/>
      <c r="B95" s="344"/>
      <c r="C95" s="450" t="s">
        <v>156</v>
      </c>
      <c r="D95" s="450"/>
      <c r="E95" s="450"/>
      <c r="F95" s="450"/>
      <c r="G95" s="450"/>
      <c r="H95" s="450"/>
      <c r="I95" s="339"/>
      <c r="J95" s="340"/>
      <c r="K95" s="341"/>
      <c r="R95" s="223"/>
      <c r="S95" s="223"/>
      <c r="T95" s="223"/>
    </row>
    <row r="96" spans="1:20" x14ac:dyDescent="0.25">
      <c r="A96" s="245"/>
      <c r="B96" s="223"/>
      <c r="C96" s="223"/>
      <c r="D96" s="223"/>
      <c r="E96" s="223"/>
      <c r="F96" s="223"/>
      <c r="G96" s="223"/>
      <c r="H96" s="223"/>
      <c r="I96" s="223"/>
      <c r="J96" s="243"/>
      <c r="K96" s="207"/>
      <c r="R96" s="223"/>
      <c r="S96" s="223"/>
      <c r="T96" s="223"/>
    </row>
    <row r="97" spans="1:20" x14ac:dyDescent="0.25">
      <c r="A97" s="345" t="s">
        <v>523</v>
      </c>
      <c r="B97" s="66" t="s">
        <v>161</v>
      </c>
      <c r="C97" s="346"/>
      <c r="D97" s="67" t="s">
        <v>128</v>
      </c>
      <c r="E97" s="346"/>
      <c r="F97" s="68"/>
      <c r="G97" s="347">
        <v>20</v>
      </c>
      <c r="H97" s="348"/>
      <c r="I97" s="69" t="s">
        <v>129</v>
      </c>
      <c r="J97" s="70"/>
      <c r="K97" s="71"/>
      <c r="R97" s="223"/>
      <c r="S97" s="223"/>
      <c r="T97" s="223"/>
    </row>
    <row r="98" spans="1:20" x14ac:dyDescent="0.25">
      <c r="A98" s="349"/>
      <c r="B98" s="350"/>
      <c r="C98" s="350"/>
      <c r="D98" s="350"/>
      <c r="E98" s="350"/>
      <c r="F98" s="350"/>
      <c r="G98" s="350"/>
      <c r="H98" s="350"/>
      <c r="I98" s="350"/>
      <c r="J98" s="351"/>
      <c r="K98" s="207"/>
      <c r="R98" s="223"/>
      <c r="S98" s="223"/>
      <c r="T98" s="223"/>
    </row>
    <row r="99" spans="1:20" ht="15.75" customHeight="1" x14ac:dyDescent="0.25">
      <c r="A99" s="425" t="str">
        <f>IF(ЗС!A316&lt;12,"Введите данные в ячейки, выделенные цветом","Все данные введены. Перейдите на лист ЗС")</f>
        <v>Введите данные в ячейки, выделенные цветом</v>
      </c>
      <c r="B99" s="426"/>
      <c r="C99" s="426"/>
      <c r="D99" s="426"/>
      <c r="E99" s="426"/>
      <c r="F99" s="426"/>
      <c r="G99" s="426"/>
      <c r="H99" s="426"/>
      <c r="I99" s="426"/>
      <c r="J99" s="451"/>
      <c r="K99" s="54"/>
      <c r="R99" s="223"/>
      <c r="S99" s="223"/>
      <c r="T99" s="223"/>
    </row>
    <row r="100" spans="1:20" ht="12.75" customHeight="1" x14ac:dyDescent="0.25">
      <c r="A100" s="427"/>
      <c r="B100" s="428"/>
      <c r="C100" s="428"/>
      <c r="D100" s="428"/>
      <c r="E100" s="428"/>
      <c r="F100" s="428"/>
      <c r="G100" s="428"/>
      <c r="H100" s="428"/>
      <c r="I100" s="428"/>
      <c r="J100" s="452"/>
      <c r="K100" s="54"/>
      <c r="R100" s="223"/>
      <c r="S100" s="223"/>
      <c r="T100" s="223"/>
    </row>
    <row r="101" spans="1:20" ht="3.75" hidden="1" customHeight="1" x14ac:dyDescent="0.25">
      <c r="A101" s="245"/>
      <c r="B101" s="158">
        <v>1</v>
      </c>
      <c r="C101" s="158">
        <v>2</v>
      </c>
      <c r="D101" s="158">
        <v>3</v>
      </c>
      <c r="E101" s="158">
        <v>4</v>
      </c>
      <c r="F101" s="158">
        <v>5</v>
      </c>
      <c r="G101" s="158">
        <v>6</v>
      </c>
      <c r="H101" s="158">
        <v>7</v>
      </c>
      <c r="I101" s="223"/>
      <c r="J101" s="247"/>
      <c r="K101" s="207"/>
      <c r="R101" s="223"/>
      <c r="S101" s="223"/>
      <c r="T101" s="223"/>
    </row>
    <row r="102" spans="1:20" ht="15.75" hidden="1" customHeight="1" x14ac:dyDescent="0.25">
      <c r="A102" s="245">
        <v>1</v>
      </c>
      <c r="B102" s="73" t="s">
        <v>328</v>
      </c>
      <c r="C102" s="74" t="s">
        <v>329</v>
      </c>
      <c r="D102" s="75" t="s">
        <v>330</v>
      </c>
      <c r="E102" s="74" t="s">
        <v>104</v>
      </c>
      <c r="F102" s="73" t="s">
        <v>113</v>
      </c>
      <c r="G102" s="74" t="s">
        <v>117</v>
      </c>
      <c r="H102" s="73" t="s">
        <v>126</v>
      </c>
      <c r="I102" s="223"/>
      <c r="J102" s="247"/>
      <c r="K102" s="207"/>
      <c r="R102" s="223"/>
      <c r="S102" s="223"/>
      <c r="T102" s="223"/>
    </row>
    <row r="103" spans="1:20" ht="15.75" hidden="1" customHeight="1" x14ac:dyDescent="0.25">
      <c r="A103" s="245">
        <v>2</v>
      </c>
      <c r="B103" s="73" t="s">
        <v>331</v>
      </c>
      <c r="C103" s="74" t="s">
        <v>332</v>
      </c>
      <c r="D103" s="75" t="s">
        <v>333</v>
      </c>
      <c r="E103" s="74" t="s">
        <v>106</v>
      </c>
      <c r="F103" s="73" t="s">
        <v>111</v>
      </c>
      <c r="G103" s="74" t="s">
        <v>118</v>
      </c>
      <c r="H103" s="73" t="s">
        <v>124</v>
      </c>
      <c r="I103" s="223"/>
      <c r="J103" s="247"/>
      <c r="K103" s="207"/>
      <c r="R103" s="223"/>
      <c r="S103" s="223"/>
      <c r="T103" s="223"/>
    </row>
    <row r="104" spans="1:20" ht="15.75" hidden="1" customHeight="1" x14ac:dyDescent="0.25">
      <c r="A104" s="245">
        <v>3</v>
      </c>
      <c r="B104" s="73" t="s">
        <v>334</v>
      </c>
      <c r="C104" s="74" t="s">
        <v>335</v>
      </c>
      <c r="D104" s="75" t="s">
        <v>336</v>
      </c>
      <c r="E104" s="74" t="s">
        <v>105</v>
      </c>
      <c r="F104" s="73" t="s">
        <v>112</v>
      </c>
      <c r="G104" s="74" t="s">
        <v>116</v>
      </c>
      <c r="H104" s="73" t="s">
        <v>125</v>
      </c>
      <c r="I104" s="223"/>
      <c r="J104" s="247"/>
      <c r="K104" s="207"/>
      <c r="R104" s="223"/>
      <c r="S104" s="223"/>
      <c r="T104" s="223"/>
    </row>
    <row r="105" spans="1:20" ht="15.75" hidden="1" customHeight="1" x14ac:dyDescent="0.25">
      <c r="A105" s="245">
        <v>4</v>
      </c>
      <c r="B105" s="73" t="s">
        <v>337</v>
      </c>
      <c r="C105" s="74" t="s">
        <v>338</v>
      </c>
      <c r="D105" s="75" t="s">
        <v>339</v>
      </c>
      <c r="E105" s="74" t="s">
        <v>107</v>
      </c>
      <c r="F105" s="73" t="s">
        <v>90</v>
      </c>
      <c r="G105" s="74" t="s">
        <v>119</v>
      </c>
      <c r="H105" s="73" t="s">
        <v>89</v>
      </c>
      <c r="I105" s="223"/>
      <c r="J105" s="247"/>
      <c r="K105" s="207"/>
      <c r="R105" s="223"/>
      <c r="S105" s="223"/>
      <c r="T105" s="223"/>
    </row>
    <row r="106" spans="1:20" ht="15.75" hidden="1" customHeight="1" x14ac:dyDescent="0.25">
      <c r="A106" s="245">
        <v>5</v>
      </c>
      <c r="B106" s="73" t="s">
        <v>340</v>
      </c>
      <c r="C106" s="74" t="s">
        <v>341</v>
      </c>
      <c r="D106" s="75" t="s">
        <v>342</v>
      </c>
      <c r="E106" s="74" t="s">
        <v>108</v>
      </c>
      <c r="F106" s="73" t="s">
        <v>92</v>
      </c>
      <c r="G106" s="74" t="s">
        <v>123</v>
      </c>
      <c r="H106" s="73" t="s">
        <v>91</v>
      </c>
      <c r="I106" s="223"/>
      <c r="J106" s="247"/>
      <c r="K106" s="207"/>
      <c r="R106" s="223"/>
      <c r="S106" s="223"/>
      <c r="T106" s="223"/>
    </row>
    <row r="107" spans="1:20" ht="15.75" hidden="1" customHeight="1" x14ac:dyDescent="0.25">
      <c r="A107" s="245">
        <v>6</v>
      </c>
      <c r="B107" s="73" t="s">
        <v>343</v>
      </c>
      <c r="C107" s="74" t="s">
        <v>344</v>
      </c>
      <c r="D107" s="75" t="s">
        <v>345</v>
      </c>
      <c r="E107" s="74" t="s">
        <v>94</v>
      </c>
      <c r="F107" s="73" t="s">
        <v>114</v>
      </c>
      <c r="G107" s="74" t="s">
        <v>120</v>
      </c>
      <c r="H107" s="73" t="s">
        <v>93</v>
      </c>
      <c r="I107" s="223"/>
      <c r="J107" s="247"/>
      <c r="K107" s="207"/>
      <c r="R107" s="223"/>
      <c r="S107" s="223"/>
      <c r="T107" s="223"/>
    </row>
    <row r="108" spans="1:20" ht="15.75" hidden="1" customHeight="1" x14ac:dyDescent="0.25">
      <c r="A108" s="245">
        <v>7</v>
      </c>
      <c r="B108" s="73" t="s">
        <v>346</v>
      </c>
      <c r="C108" s="74" t="s">
        <v>347</v>
      </c>
      <c r="D108" s="75" t="s">
        <v>348</v>
      </c>
      <c r="E108" s="74" t="s">
        <v>96</v>
      </c>
      <c r="F108" s="73" t="s">
        <v>99</v>
      </c>
      <c r="G108" s="74" t="s">
        <v>121</v>
      </c>
      <c r="H108" s="73" t="s">
        <v>95</v>
      </c>
      <c r="I108" s="223"/>
      <c r="J108" s="247"/>
      <c r="K108" s="207"/>
      <c r="R108" s="223"/>
      <c r="S108" s="223"/>
      <c r="T108" s="223"/>
    </row>
    <row r="109" spans="1:20" ht="15.75" hidden="1" customHeight="1" x14ac:dyDescent="0.25">
      <c r="A109" s="245">
        <v>8</v>
      </c>
      <c r="B109" s="73" t="s">
        <v>349</v>
      </c>
      <c r="C109" s="74" t="s">
        <v>350</v>
      </c>
      <c r="D109" s="75" t="s">
        <v>351</v>
      </c>
      <c r="E109" s="74" t="s">
        <v>97</v>
      </c>
      <c r="F109" s="73" t="s">
        <v>101</v>
      </c>
      <c r="G109" s="74" t="s">
        <v>122</v>
      </c>
      <c r="H109" s="73" t="s">
        <v>127</v>
      </c>
      <c r="I109" s="223"/>
      <c r="J109" s="247"/>
      <c r="K109" s="207"/>
      <c r="R109" s="223"/>
      <c r="S109" s="223"/>
      <c r="T109" s="223"/>
    </row>
    <row r="110" spans="1:20" ht="15.75" hidden="1" customHeight="1" x14ac:dyDescent="0.25">
      <c r="A110" s="245">
        <v>9</v>
      </c>
      <c r="B110" s="73" t="s">
        <v>352</v>
      </c>
      <c r="C110" s="74" t="s">
        <v>353</v>
      </c>
      <c r="D110" s="75" t="s">
        <v>354</v>
      </c>
      <c r="E110" s="74" t="s">
        <v>109</v>
      </c>
      <c r="F110" s="73" t="s">
        <v>115</v>
      </c>
      <c r="G110" s="74" t="s">
        <v>98</v>
      </c>
      <c r="H110" s="73" t="s">
        <v>100</v>
      </c>
      <c r="I110" s="223"/>
      <c r="J110" s="247"/>
      <c r="K110" s="207"/>
      <c r="R110" s="223"/>
      <c r="S110" s="223"/>
      <c r="T110" s="223"/>
    </row>
    <row r="111" spans="1:20" ht="15.75" hidden="1" customHeight="1" x14ac:dyDescent="0.25">
      <c r="A111" s="245">
        <v>10</v>
      </c>
      <c r="B111" s="73" t="s">
        <v>355</v>
      </c>
      <c r="C111" s="74" t="s">
        <v>356</v>
      </c>
      <c r="D111" s="75" t="s">
        <v>357</v>
      </c>
      <c r="E111" s="74" t="s">
        <v>103</v>
      </c>
      <c r="F111" s="9"/>
      <c r="G111" s="74" t="s">
        <v>102</v>
      </c>
      <c r="H111" s="223"/>
      <c r="I111" s="223"/>
      <c r="J111" s="247"/>
      <c r="K111" s="207"/>
      <c r="R111" s="223"/>
      <c r="S111" s="223"/>
      <c r="T111" s="223"/>
    </row>
    <row r="112" spans="1:20" ht="15.75" hidden="1" customHeight="1" x14ac:dyDescent="0.25">
      <c r="A112" s="245">
        <v>11</v>
      </c>
      <c r="B112" s="223" t="s">
        <v>358</v>
      </c>
      <c r="C112" s="74" t="s">
        <v>359</v>
      </c>
      <c r="D112" s="9" t="s">
        <v>360</v>
      </c>
      <c r="E112" s="74" t="s">
        <v>110</v>
      </c>
      <c r="F112" s="9"/>
      <c r="G112" s="223"/>
      <c r="H112" s="223"/>
      <c r="I112" s="223"/>
      <c r="J112" s="247"/>
      <c r="K112" s="207"/>
      <c r="R112" s="223"/>
      <c r="S112" s="223"/>
      <c r="T112" s="223"/>
    </row>
    <row r="113" spans="1:20" ht="15.75" hidden="1" customHeight="1" x14ac:dyDescent="0.25">
      <c r="A113" s="245">
        <v>12</v>
      </c>
      <c r="B113" s="223" t="s">
        <v>361</v>
      </c>
      <c r="C113" s="74" t="s">
        <v>362</v>
      </c>
      <c r="D113" s="9" t="s">
        <v>363</v>
      </c>
      <c r="E113" s="9"/>
      <c r="F113" s="9"/>
      <c r="G113" s="74"/>
      <c r="H113" s="223"/>
      <c r="I113" s="223"/>
      <c r="J113" s="247"/>
      <c r="K113" s="207"/>
      <c r="R113" s="223"/>
      <c r="S113" s="223"/>
      <c r="T113" s="223"/>
    </row>
    <row r="114" spans="1:20" ht="15.75" hidden="1" customHeight="1" x14ac:dyDescent="0.25">
      <c r="A114" s="245">
        <v>13</v>
      </c>
      <c r="B114" s="223" t="s">
        <v>364</v>
      </c>
      <c r="C114" s="74" t="s">
        <v>365</v>
      </c>
      <c r="D114" s="223" t="s">
        <v>366</v>
      </c>
      <c r="E114" s="223"/>
      <c r="F114" s="223"/>
      <c r="G114" s="223"/>
      <c r="H114" s="223"/>
      <c r="I114" s="223"/>
      <c r="J114" s="247"/>
      <c r="K114" s="207"/>
      <c r="R114" s="223"/>
      <c r="S114" s="223"/>
      <c r="T114" s="223"/>
    </row>
    <row r="115" spans="1:20" ht="12.75" hidden="1" customHeight="1" x14ac:dyDescent="0.25">
      <c r="A115" s="245">
        <v>14</v>
      </c>
      <c r="B115" s="223" t="s">
        <v>367</v>
      </c>
      <c r="C115" s="9" t="s">
        <v>368</v>
      </c>
      <c r="D115" s="9" t="s">
        <v>369</v>
      </c>
      <c r="E115" s="9"/>
      <c r="F115" s="223"/>
      <c r="G115" s="223"/>
      <c r="H115" s="223"/>
      <c r="I115" s="223"/>
      <c r="J115" s="247"/>
      <c r="K115" s="207"/>
      <c r="R115" s="223"/>
      <c r="S115" s="223"/>
      <c r="T115" s="223"/>
    </row>
    <row r="116" spans="1:20" ht="12.75" hidden="1" customHeight="1" x14ac:dyDescent="0.25">
      <c r="A116" s="245">
        <v>15</v>
      </c>
      <c r="B116" s="223"/>
      <c r="C116" s="9"/>
      <c r="D116" s="9" t="s">
        <v>370</v>
      </c>
      <c r="E116" s="9"/>
      <c r="F116" s="223"/>
      <c r="G116" s="223"/>
      <c r="H116" s="223"/>
      <c r="I116" s="223"/>
      <c r="J116" s="247"/>
      <c r="K116" s="207"/>
      <c r="R116" s="223"/>
      <c r="S116" s="223"/>
      <c r="T116" s="223"/>
    </row>
    <row r="117" spans="1:20" ht="13.5" hidden="1" customHeight="1" x14ac:dyDescent="0.25">
      <c r="A117" s="245"/>
      <c r="B117" s="223"/>
      <c r="C117" s="9"/>
      <c r="D117" s="9"/>
      <c r="E117" s="9"/>
      <c r="F117" s="223"/>
      <c r="G117" s="223"/>
      <c r="H117" s="223"/>
      <c r="I117" s="223"/>
      <c r="J117" s="247"/>
      <c r="K117" s="207"/>
      <c r="R117" s="223"/>
      <c r="S117" s="223"/>
      <c r="T117" s="223"/>
    </row>
    <row r="118" spans="1:20" s="79" customFormat="1" ht="23.25" customHeight="1" x14ac:dyDescent="0.25">
      <c r="A118" s="457" t="s">
        <v>516</v>
      </c>
      <c r="B118" s="458"/>
      <c r="C118" s="458"/>
      <c r="D118" s="458"/>
      <c r="E118" s="458"/>
      <c r="F118" s="458"/>
      <c r="G118" s="458"/>
      <c r="H118" s="458"/>
      <c r="I118" s="458"/>
      <c r="J118" s="459"/>
      <c r="K118" s="76"/>
      <c r="L118" s="352"/>
      <c r="M118" s="77"/>
      <c r="N118" s="78"/>
      <c r="R118" s="80"/>
      <c r="S118" s="80"/>
      <c r="T118" s="80"/>
    </row>
    <row r="119" spans="1:20" ht="42" hidden="1" customHeight="1" x14ac:dyDescent="0.25">
      <c r="A119" s="353" t="s">
        <v>456</v>
      </c>
      <c r="B119" s="453" t="s">
        <v>216</v>
      </c>
      <c r="C119" s="453"/>
      <c r="D119" s="453" t="s">
        <v>214</v>
      </c>
      <c r="E119" s="453"/>
      <c r="F119" s="354"/>
      <c r="G119" s="354"/>
      <c r="H119" s="355" t="s">
        <v>211</v>
      </c>
      <c r="I119" s="356"/>
      <c r="J119" s="357"/>
      <c r="K119" s="356"/>
      <c r="L119" s="358"/>
      <c r="R119" s="223"/>
      <c r="S119" s="223"/>
      <c r="T119" s="223"/>
    </row>
    <row r="120" spans="1:20" ht="12.75" hidden="1" customHeight="1" x14ac:dyDescent="0.25">
      <c r="A120" s="359"/>
      <c r="B120" s="223"/>
      <c r="C120" s="9"/>
      <c r="D120" s="360"/>
      <c r="E120" s="360"/>
      <c r="F120" s="223"/>
      <c r="G120" s="223"/>
      <c r="H120" s="355"/>
      <c r="I120" s="356"/>
      <c r="J120" s="357"/>
      <c r="K120" s="356"/>
      <c r="L120" s="358"/>
      <c r="R120" s="223"/>
      <c r="S120" s="223"/>
      <c r="T120" s="223"/>
    </row>
    <row r="121" spans="1:20" ht="12.75" hidden="1" customHeight="1" x14ac:dyDescent="0.25">
      <c r="A121" s="361" t="s">
        <v>176</v>
      </c>
      <c r="B121" s="354"/>
      <c r="C121" s="362"/>
      <c r="D121" s="363" t="s">
        <v>179</v>
      </c>
      <c r="E121" s="363"/>
      <c r="F121" s="354"/>
      <c r="G121" s="354"/>
      <c r="H121" s="364">
        <f t="shared" ref="H121:H126" si="1">LEN(D121)</f>
        <v>11</v>
      </c>
      <c r="I121" s="356"/>
      <c r="J121" s="357"/>
      <c r="K121" s="356"/>
      <c r="L121" s="358"/>
      <c r="R121" s="223"/>
      <c r="S121" s="223"/>
      <c r="T121" s="223"/>
    </row>
    <row r="122" spans="1:20" ht="12.75" hidden="1" customHeight="1" x14ac:dyDescent="0.25">
      <c r="A122" s="361" t="s">
        <v>191</v>
      </c>
      <c r="B122" s="354"/>
      <c r="C122" s="362"/>
      <c r="D122" s="363" t="s">
        <v>194</v>
      </c>
      <c r="E122" s="363"/>
      <c r="F122" s="354"/>
      <c r="G122" s="354"/>
      <c r="H122" s="364">
        <f t="shared" si="1"/>
        <v>15</v>
      </c>
      <c r="I122" s="356"/>
      <c r="J122" s="357"/>
      <c r="K122" s="356"/>
      <c r="L122" s="358"/>
      <c r="R122" s="223"/>
      <c r="S122" s="223"/>
      <c r="T122" s="223"/>
    </row>
    <row r="123" spans="1:20" ht="12.75" hidden="1" customHeight="1" x14ac:dyDescent="0.25">
      <c r="A123" s="361" t="s">
        <v>178</v>
      </c>
      <c r="B123" s="354"/>
      <c r="C123" s="362"/>
      <c r="D123" s="363" t="s">
        <v>180</v>
      </c>
      <c r="E123" s="363"/>
      <c r="F123" s="354"/>
      <c r="G123" s="354"/>
      <c r="H123" s="364">
        <f t="shared" si="1"/>
        <v>11</v>
      </c>
      <c r="I123" s="356"/>
      <c r="J123" s="357"/>
      <c r="K123" s="356"/>
      <c r="L123" s="358"/>
      <c r="R123" s="223"/>
      <c r="S123" s="223"/>
      <c r="T123" s="223"/>
    </row>
    <row r="124" spans="1:20" ht="12.75" hidden="1" customHeight="1" x14ac:dyDescent="0.25">
      <c r="A124" s="361" t="s">
        <v>197</v>
      </c>
      <c r="B124" s="354"/>
      <c r="C124" s="362"/>
      <c r="D124" s="363" t="s">
        <v>67</v>
      </c>
      <c r="E124" s="363"/>
      <c r="F124" s="354"/>
      <c r="G124" s="354"/>
      <c r="H124" s="364">
        <f t="shared" si="1"/>
        <v>20</v>
      </c>
      <c r="I124" s="356"/>
      <c r="J124" s="357"/>
      <c r="K124" s="356"/>
      <c r="L124" s="358"/>
      <c r="R124" s="223"/>
      <c r="S124" s="223"/>
      <c r="T124" s="223"/>
    </row>
    <row r="125" spans="1:20" ht="12.75" hidden="1" customHeight="1" x14ac:dyDescent="0.25">
      <c r="A125" s="361" t="s">
        <v>198</v>
      </c>
      <c r="B125" s="354"/>
      <c r="C125" s="362"/>
      <c r="D125" s="363" t="s">
        <v>68</v>
      </c>
      <c r="E125" s="363"/>
      <c r="F125" s="354"/>
      <c r="G125" s="354"/>
      <c r="H125" s="364">
        <f t="shared" si="1"/>
        <v>28</v>
      </c>
      <c r="I125" s="356"/>
      <c r="J125" s="357"/>
      <c r="K125" s="356"/>
      <c r="L125" s="358"/>
      <c r="R125" s="223"/>
      <c r="S125" s="223"/>
      <c r="T125" s="223"/>
    </row>
    <row r="126" spans="1:20" ht="12.75" hidden="1" customHeight="1" x14ac:dyDescent="0.25">
      <c r="A126" s="361" t="s">
        <v>65</v>
      </c>
      <c r="B126" s="354"/>
      <c r="C126" s="362"/>
      <c r="D126" s="363" t="s">
        <v>69</v>
      </c>
      <c r="E126" s="363"/>
      <c r="F126" s="354"/>
      <c r="G126" s="354"/>
      <c r="H126" s="364">
        <f t="shared" si="1"/>
        <v>29</v>
      </c>
      <c r="I126" s="356"/>
      <c r="J126" s="357"/>
      <c r="K126" s="356"/>
      <c r="L126" s="358"/>
      <c r="R126" s="223"/>
      <c r="S126" s="223"/>
      <c r="T126" s="223"/>
    </row>
    <row r="127" spans="1:20" ht="12.75" hidden="1" customHeight="1" x14ac:dyDescent="0.25">
      <c r="A127" s="361" t="s">
        <v>199</v>
      </c>
      <c r="B127" s="354"/>
      <c r="C127" s="362"/>
      <c r="D127" s="363" t="s">
        <v>70</v>
      </c>
      <c r="E127" s="363"/>
      <c r="F127" s="354"/>
      <c r="G127" s="354"/>
      <c r="H127" s="364">
        <f t="shared" ref="H127:H153" si="2">LEN(D127)</f>
        <v>21</v>
      </c>
      <c r="I127" s="356"/>
      <c r="J127" s="357"/>
      <c r="K127" s="356"/>
      <c r="L127" s="358"/>
      <c r="R127" s="223"/>
      <c r="S127" s="223"/>
      <c r="T127" s="223"/>
    </row>
    <row r="128" spans="1:20" ht="12.75" hidden="1" customHeight="1" x14ac:dyDescent="0.25">
      <c r="A128" s="361" t="s">
        <v>200</v>
      </c>
      <c r="B128" s="354"/>
      <c r="C128" s="362"/>
      <c r="D128" s="363" t="s">
        <v>71</v>
      </c>
      <c r="E128" s="362"/>
      <c r="F128" s="354"/>
      <c r="G128" s="354"/>
      <c r="H128" s="364">
        <f t="shared" si="2"/>
        <v>15</v>
      </c>
      <c r="I128" s="356"/>
      <c r="J128" s="357"/>
      <c r="K128" s="356"/>
      <c r="L128" s="358"/>
      <c r="R128" s="223"/>
      <c r="S128" s="223"/>
      <c r="T128" s="223"/>
    </row>
    <row r="129" spans="1:20" ht="12.75" hidden="1" customHeight="1" x14ac:dyDescent="0.25">
      <c r="A129" s="361" t="s">
        <v>187</v>
      </c>
      <c r="B129" s="354"/>
      <c r="C129" s="362"/>
      <c r="D129" s="363" t="s">
        <v>188</v>
      </c>
      <c r="E129" s="362"/>
      <c r="F129" s="354"/>
      <c r="G129" s="354"/>
      <c r="H129" s="364">
        <f t="shared" si="2"/>
        <v>8</v>
      </c>
      <c r="I129" s="356"/>
      <c r="J129" s="357"/>
      <c r="K129" s="356"/>
      <c r="L129" s="358"/>
      <c r="R129" s="223"/>
      <c r="S129" s="223"/>
      <c r="T129" s="223"/>
    </row>
    <row r="130" spans="1:20" ht="12.75" hidden="1" customHeight="1" x14ac:dyDescent="0.25">
      <c r="A130" s="361" t="s">
        <v>66</v>
      </c>
      <c r="B130" s="354"/>
      <c r="C130" s="354"/>
      <c r="D130" s="363" t="s">
        <v>72</v>
      </c>
      <c r="E130" s="362"/>
      <c r="F130" s="354"/>
      <c r="G130" s="354"/>
      <c r="H130" s="364">
        <f t="shared" si="2"/>
        <v>13</v>
      </c>
      <c r="I130" s="356"/>
      <c r="J130" s="357"/>
      <c r="K130" s="356"/>
      <c r="L130" s="358"/>
      <c r="R130" s="223"/>
      <c r="S130" s="223"/>
      <c r="T130" s="223"/>
    </row>
    <row r="131" spans="1:20" ht="12.75" hidden="1" customHeight="1" x14ac:dyDescent="0.25">
      <c r="A131" s="361" t="s">
        <v>207</v>
      </c>
      <c r="B131" s="354"/>
      <c r="C131" s="354"/>
      <c r="D131" s="363" t="s">
        <v>73</v>
      </c>
      <c r="E131" s="362"/>
      <c r="F131" s="354"/>
      <c r="G131" s="354"/>
      <c r="H131" s="364">
        <f t="shared" si="2"/>
        <v>9</v>
      </c>
      <c r="I131" s="356"/>
      <c r="J131" s="357"/>
      <c r="K131" s="356"/>
      <c r="L131" s="358"/>
      <c r="R131" s="223"/>
      <c r="S131" s="223"/>
      <c r="T131" s="223"/>
    </row>
    <row r="132" spans="1:20" ht="12.75" hidden="1" customHeight="1" x14ac:dyDescent="0.25">
      <c r="A132" s="361" t="s">
        <v>201</v>
      </c>
      <c r="B132" s="354"/>
      <c r="C132" s="354"/>
      <c r="D132" s="363" t="s">
        <v>74</v>
      </c>
      <c r="E132" s="362"/>
      <c r="F132" s="354"/>
      <c r="G132" s="354"/>
      <c r="H132" s="364">
        <f t="shared" si="2"/>
        <v>25</v>
      </c>
      <c r="I132" s="356"/>
      <c r="J132" s="357"/>
      <c r="K132" s="356"/>
      <c r="L132" s="358"/>
      <c r="R132" s="223"/>
      <c r="S132" s="223"/>
      <c r="T132" s="223"/>
    </row>
    <row r="133" spans="1:20" ht="12.75" hidden="1" customHeight="1" x14ac:dyDescent="0.25">
      <c r="A133" s="361" t="s">
        <v>192</v>
      </c>
      <c r="B133" s="354"/>
      <c r="C133" s="354" t="s">
        <v>215</v>
      </c>
      <c r="D133" s="363" t="s">
        <v>193</v>
      </c>
      <c r="E133" s="362"/>
      <c r="F133" s="354"/>
      <c r="G133" s="354"/>
      <c r="H133" s="364">
        <f t="shared" si="2"/>
        <v>8</v>
      </c>
      <c r="I133" s="356"/>
      <c r="J133" s="357"/>
      <c r="K133" s="356"/>
      <c r="L133" s="358"/>
      <c r="R133" s="223"/>
      <c r="S133" s="223"/>
      <c r="T133" s="223"/>
    </row>
    <row r="134" spans="1:20" ht="12.75" hidden="1" customHeight="1" x14ac:dyDescent="0.25">
      <c r="A134" s="361" t="s">
        <v>202</v>
      </c>
      <c r="B134" s="354"/>
      <c r="C134" s="354"/>
      <c r="D134" s="363" t="s">
        <v>76</v>
      </c>
      <c r="E134" s="362"/>
      <c r="F134" s="354"/>
      <c r="G134" s="354"/>
      <c r="H134" s="364">
        <f t="shared" si="2"/>
        <v>25</v>
      </c>
      <c r="I134" s="356"/>
      <c r="J134" s="357"/>
      <c r="K134" s="356"/>
      <c r="L134" s="358"/>
      <c r="R134" s="223"/>
      <c r="S134" s="223"/>
      <c r="T134" s="223"/>
    </row>
    <row r="135" spans="1:20" ht="12.75" hidden="1" customHeight="1" x14ac:dyDescent="0.25">
      <c r="A135" s="361" t="s">
        <v>203</v>
      </c>
      <c r="B135" s="354"/>
      <c r="C135" s="354"/>
      <c r="D135" s="363" t="s">
        <v>75</v>
      </c>
      <c r="E135" s="362"/>
      <c r="F135" s="354"/>
      <c r="G135" s="354"/>
      <c r="H135" s="364">
        <f t="shared" si="2"/>
        <v>21</v>
      </c>
      <c r="I135" s="356"/>
      <c r="J135" s="357"/>
      <c r="K135" s="356"/>
      <c r="L135" s="358"/>
      <c r="R135" s="223"/>
      <c r="S135" s="223"/>
      <c r="T135" s="223"/>
    </row>
    <row r="136" spans="1:20" ht="12.75" hidden="1" customHeight="1" x14ac:dyDescent="0.25">
      <c r="A136" s="361" t="s">
        <v>204</v>
      </c>
      <c r="B136" s="354"/>
      <c r="C136" s="354"/>
      <c r="D136" s="363" t="s">
        <v>77</v>
      </c>
      <c r="E136" s="363"/>
      <c r="F136" s="354"/>
      <c r="G136" s="354"/>
      <c r="H136" s="364">
        <f t="shared" si="2"/>
        <v>18</v>
      </c>
      <c r="I136" s="356"/>
      <c r="J136" s="357"/>
      <c r="K136" s="356"/>
      <c r="L136" s="358"/>
      <c r="R136" s="223"/>
      <c r="S136" s="223"/>
      <c r="T136" s="223"/>
    </row>
    <row r="137" spans="1:20" ht="12.75" hidden="1" customHeight="1" x14ac:dyDescent="0.25">
      <c r="A137" s="361" t="s">
        <v>183</v>
      </c>
      <c r="B137" s="354"/>
      <c r="C137" s="354" t="s">
        <v>215</v>
      </c>
      <c r="D137" s="363" t="s">
        <v>184</v>
      </c>
      <c r="E137" s="362"/>
      <c r="F137" s="354"/>
      <c r="G137" s="354"/>
      <c r="H137" s="364">
        <f t="shared" si="2"/>
        <v>13</v>
      </c>
      <c r="I137" s="356"/>
      <c r="J137" s="357"/>
      <c r="K137" s="356"/>
      <c r="L137" s="358"/>
      <c r="R137" s="223"/>
      <c r="S137" s="223"/>
      <c r="T137" s="223"/>
    </row>
    <row r="138" spans="1:20" ht="12.75" hidden="1" customHeight="1" x14ac:dyDescent="0.25">
      <c r="A138" s="361" t="s">
        <v>212</v>
      </c>
      <c r="B138" s="354"/>
      <c r="C138" s="354" t="s">
        <v>215</v>
      </c>
      <c r="D138" s="363" t="s">
        <v>213</v>
      </c>
      <c r="E138" s="362"/>
      <c r="F138" s="354"/>
      <c r="G138" s="354"/>
      <c r="H138" s="364">
        <f t="shared" si="2"/>
        <v>27</v>
      </c>
      <c r="I138" s="356"/>
      <c r="J138" s="357"/>
      <c r="K138" s="356"/>
      <c r="L138" s="358"/>
      <c r="R138" s="223"/>
      <c r="S138" s="223"/>
      <c r="T138" s="223"/>
    </row>
    <row r="139" spans="1:20" ht="12.75" hidden="1" customHeight="1" x14ac:dyDescent="0.25">
      <c r="A139" s="361" t="s">
        <v>189</v>
      </c>
      <c r="B139" s="354"/>
      <c r="C139" s="354"/>
      <c r="D139" s="363" t="s">
        <v>190</v>
      </c>
      <c r="E139" s="362"/>
      <c r="F139" s="354"/>
      <c r="G139" s="354"/>
      <c r="H139" s="364">
        <f t="shared" si="2"/>
        <v>9</v>
      </c>
      <c r="I139" s="356"/>
      <c r="J139" s="357"/>
      <c r="K139" s="356"/>
      <c r="L139" s="358"/>
      <c r="R139" s="223"/>
      <c r="S139" s="223"/>
      <c r="T139" s="223"/>
    </row>
    <row r="140" spans="1:20" ht="12.75" hidden="1" customHeight="1" x14ac:dyDescent="0.25">
      <c r="A140" s="361" t="s">
        <v>195</v>
      </c>
      <c r="B140" s="354"/>
      <c r="C140" s="354"/>
      <c r="D140" s="363" t="s">
        <v>196</v>
      </c>
      <c r="E140" s="362"/>
      <c r="F140" s="354"/>
      <c r="G140" s="354"/>
      <c r="H140" s="364">
        <f t="shared" si="2"/>
        <v>28</v>
      </c>
      <c r="I140" s="356"/>
      <c r="J140" s="357"/>
      <c r="K140" s="356"/>
      <c r="L140" s="358"/>
      <c r="R140" s="223"/>
      <c r="S140" s="223"/>
      <c r="T140" s="223"/>
    </row>
    <row r="141" spans="1:20" ht="12.75" hidden="1" customHeight="1" x14ac:dyDescent="0.25">
      <c r="A141" s="361" t="s">
        <v>185</v>
      </c>
      <c r="B141" s="354"/>
      <c r="C141" s="354"/>
      <c r="D141" s="363" t="s">
        <v>186</v>
      </c>
      <c r="E141" s="362"/>
      <c r="F141" s="354"/>
      <c r="G141" s="354"/>
      <c r="H141" s="364">
        <f t="shared" si="2"/>
        <v>20</v>
      </c>
      <c r="I141" s="356"/>
      <c r="J141" s="357"/>
      <c r="K141" s="356"/>
      <c r="L141" s="358"/>
      <c r="R141" s="223"/>
      <c r="S141" s="223"/>
      <c r="T141" s="223"/>
    </row>
    <row r="142" spans="1:20" ht="12.75" hidden="1" customHeight="1" x14ac:dyDescent="0.25">
      <c r="A142" s="361" t="s">
        <v>177</v>
      </c>
      <c r="B142" s="354"/>
      <c r="C142" s="354"/>
      <c r="D142" s="363" t="s">
        <v>181</v>
      </c>
      <c r="E142" s="362"/>
      <c r="F142" s="354"/>
      <c r="G142" s="354"/>
      <c r="H142" s="364">
        <f t="shared" si="2"/>
        <v>20</v>
      </c>
      <c r="I142" s="356"/>
      <c r="J142" s="357"/>
      <c r="K142" s="356"/>
      <c r="L142" s="358"/>
      <c r="R142" s="223"/>
      <c r="S142" s="223"/>
      <c r="T142" s="223"/>
    </row>
    <row r="143" spans="1:20" ht="12.75" hidden="1" customHeight="1" x14ac:dyDescent="0.25">
      <c r="A143" s="361" t="s">
        <v>63</v>
      </c>
      <c r="B143" s="354"/>
      <c r="C143" s="354" t="s">
        <v>215</v>
      </c>
      <c r="D143" s="363" t="s">
        <v>78</v>
      </c>
      <c r="E143" s="362"/>
      <c r="F143" s="354"/>
      <c r="G143" s="354"/>
      <c r="H143" s="364">
        <f t="shared" si="2"/>
        <v>7</v>
      </c>
      <c r="I143" s="356"/>
      <c r="J143" s="357"/>
      <c r="K143" s="356"/>
      <c r="L143" s="358"/>
      <c r="R143" s="223"/>
      <c r="S143" s="223"/>
      <c r="T143" s="223"/>
    </row>
    <row r="144" spans="1:20" ht="12.75" hidden="1" customHeight="1" x14ac:dyDescent="0.25">
      <c r="A144" s="361" t="s">
        <v>205</v>
      </c>
      <c r="B144" s="354"/>
      <c r="C144" s="354" t="s">
        <v>215</v>
      </c>
      <c r="D144" s="363" t="s">
        <v>79</v>
      </c>
      <c r="E144" s="362"/>
      <c r="F144" s="354"/>
      <c r="G144" s="354"/>
      <c r="H144" s="364">
        <f t="shared" si="2"/>
        <v>21</v>
      </c>
      <c r="I144" s="356"/>
      <c r="J144" s="357"/>
      <c r="K144" s="356"/>
      <c r="L144" s="358"/>
      <c r="R144" s="223"/>
      <c r="S144" s="223"/>
      <c r="T144" s="223"/>
    </row>
    <row r="145" spans="1:20" ht="12.75" hidden="1" customHeight="1" x14ac:dyDescent="0.25">
      <c r="A145" s="361" t="s">
        <v>175</v>
      </c>
      <c r="B145" s="354"/>
      <c r="C145" s="354" t="s">
        <v>215</v>
      </c>
      <c r="D145" s="363" t="s">
        <v>182</v>
      </c>
      <c r="E145" s="362"/>
      <c r="F145" s="354"/>
      <c r="G145" s="354"/>
      <c r="H145" s="364">
        <f t="shared" si="2"/>
        <v>7</v>
      </c>
      <c r="I145" s="356"/>
      <c r="J145" s="357"/>
      <c r="K145" s="356"/>
      <c r="L145" s="358"/>
      <c r="R145" s="223"/>
      <c r="S145" s="223"/>
      <c r="T145" s="223"/>
    </row>
    <row r="146" spans="1:20" ht="12.75" hidden="1" customHeight="1" x14ac:dyDescent="0.25">
      <c r="A146" s="361" t="s">
        <v>64</v>
      </c>
      <c r="B146" s="354"/>
      <c r="C146" s="354"/>
      <c r="D146" s="363" t="s">
        <v>80</v>
      </c>
      <c r="E146" s="362"/>
      <c r="F146" s="354"/>
      <c r="G146" s="354"/>
      <c r="H146" s="364">
        <f t="shared" si="2"/>
        <v>19</v>
      </c>
      <c r="I146" s="356"/>
      <c r="J146" s="357"/>
      <c r="K146" s="356"/>
      <c r="L146" s="358"/>
      <c r="R146" s="223"/>
      <c r="S146" s="223"/>
      <c r="T146" s="223"/>
    </row>
    <row r="147" spans="1:20" ht="12.75" hidden="1" customHeight="1" x14ac:dyDescent="0.25">
      <c r="A147" s="361" t="s">
        <v>206</v>
      </c>
      <c r="B147" s="354"/>
      <c r="C147" s="354"/>
      <c r="D147" s="363" t="s">
        <v>81</v>
      </c>
      <c r="E147" s="362"/>
      <c r="F147" s="354"/>
      <c r="G147" s="354"/>
      <c r="H147" s="364">
        <f t="shared" si="2"/>
        <v>16</v>
      </c>
      <c r="I147" s="356"/>
      <c r="J147" s="357"/>
      <c r="K147" s="356"/>
      <c r="L147" s="358"/>
      <c r="R147" s="223"/>
      <c r="S147" s="223"/>
      <c r="T147" s="223"/>
    </row>
    <row r="148" spans="1:20" ht="12.75" hidden="1" customHeight="1" x14ac:dyDescent="0.25">
      <c r="A148" s="361"/>
      <c r="B148" s="354"/>
      <c r="C148" s="354"/>
      <c r="D148" s="363"/>
      <c r="E148" s="362"/>
      <c r="F148" s="354"/>
      <c r="G148" s="354"/>
      <c r="H148" s="364">
        <f t="shared" si="2"/>
        <v>0</v>
      </c>
      <c r="I148" s="356"/>
      <c r="J148" s="357"/>
      <c r="K148" s="356"/>
      <c r="L148" s="358"/>
      <c r="R148" s="223"/>
      <c r="S148" s="223"/>
      <c r="T148" s="223"/>
    </row>
    <row r="149" spans="1:20" ht="12.75" hidden="1" customHeight="1" x14ac:dyDescent="0.25">
      <c r="A149" s="361"/>
      <c r="B149" s="354"/>
      <c r="C149" s="354"/>
      <c r="D149" s="363"/>
      <c r="E149" s="362"/>
      <c r="F149" s="354"/>
      <c r="G149" s="354"/>
      <c r="H149" s="364">
        <f t="shared" si="2"/>
        <v>0</v>
      </c>
      <c r="I149" s="356"/>
      <c r="J149" s="357"/>
      <c r="K149" s="356"/>
      <c r="L149" s="358"/>
      <c r="R149" s="223"/>
      <c r="S149" s="223"/>
      <c r="T149" s="223"/>
    </row>
    <row r="150" spans="1:20" ht="12.75" hidden="1" customHeight="1" x14ac:dyDescent="0.25">
      <c r="A150" s="361"/>
      <c r="B150" s="354"/>
      <c r="C150" s="354"/>
      <c r="D150" s="363"/>
      <c r="E150" s="362"/>
      <c r="F150" s="354"/>
      <c r="G150" s="354"/>
      <c r="H150" s="364">
        <f t="shared" si="2"/>
        <v>0</v>
      </c>
      <c r="I150" s="356"/>
      <c r="J150" s="357"/>
      <c r="K150" s="356"/>
      <c r="L150" s="358"/>
      <c r="R150" s="223"/>
      <c r="S150" s="223"/>
      <c r="T150" s="223"/>
    </row>
    <row r="151" spans="1:20" ht="12.75" hidden="1" customHeight="1" x14ac:dyDescent="0.25">
      <c r="A151" s="361"/>
      <c r="B151" s="354"/>
      <c r="C151" s="354"/>
      <c r="D151" s="363"/>
      <c r="E151" s="362"/>
      <c r="F151" s="354"/>
      <c r="G151" s="354"/>
      <c r="H151" s="364">
        <f t="shared" si="2"/>
        <v>0</v>
      </c>
      <c r="I151" s="356"/>
      <c r="J151" s="357"/>
      <c r="K151" s="356"/>
      <c r="L151" s="358"/>
      <c r="R151" s="223"/>
      <c r="S151" s="223"/>
      <c r="T151" s="223"/>
    </row>
    <row r="152" spans="1:20" ht="12.75" hidden="1" customHeight="1" x14ac:dyDescent="0.25">
      <c r="A152" s="361"/>
      <c r="B152" s="354"/>
      <c r="C152" s="354"/>
      <c r="D152" s="363"/>
      <c r="E152" s="362"/>
      <c r="F152" s="354"/>
      <c r="G152" s="354"/>
      <c r="H152" s="364">
        <f t="shared" si="2"/>
        <v>0</v>
      </c>
      <c r="I152" s="356"/>
      <c r="J152" s="357"/>
      <c r="K152" s="356"/>
      <c r="L152" s="358"/>
      <c r="R152" s="223"/>
      <c r="S152" s="223"/>
      <c r="T152" s="223"/>
    </row>
    <row r="153" spans="1:20" ht="12.75" hidden="1" customHeight="1" x14ac:dyDescent="0.25">
      <c r="A153" s="365"/>
      <c r="B153" s="354"/>
      <c r="C153" s="354"/>
      <c r="D153" s="362"/>
      <c r="E153" s="354"/>
      <c r="F153" s="354"/>
      <c r="G153" s="354"/>
      <c r="H153" s="364">
        <f t="shared" si="2"/>
        <v>0</v>
      </c>
      <c r="I153" s="356"/>
      <c r="J153" s="357"/>
      <c r="K153" s="356"/>
      <c r="L153" s="358"/>
      <c r="R153" s="223"/>
      <c r="S153" s="223"/>
      <c r="T153" s="223"/>
    </row>
    <row r="154" spans="1:20" ht="12.75" hidden="1" customHeight="1" x14ac:dyDescent="0.25">
      <c r="A154" s="245"/>
      <c r="B154" s="223"/>
      <c r="C154" s="223"/>
      <c r="D154" s="223"/>
      <c r="E154" s="223"/>
      <c r="F154" s="223"/>
      <c r="G154" s="223"/>
      <c r="H154" s="223"/>
      <c r="I154" s="223"/>
      <c r="J154" s="247"/>
      <c r="K154" s="207"/>
      <c r="L154" s="358"/>
      <c r="R154" s="223"/>
      <c r="S154" s="223"/>
      <c r="T154" s="223"/>
    </row>
    <row r="155" spans="1:20" ht="6" hidden="1" customHeight="1" x14ac:dyDescent="0.25">
      <c r="A155" s="245"/>
      <c r="B155" s="223"/>
      <c r="C155" s="223"/>
      <c r="D155" s="223"/>
      <c r="E155" s="223"/>
      <c r="F155" s="223"/>
      <c r="G155" s="223"/>
      <c r="H155" s="223"/>
      <c r="I155" s="223"/>
      <c r="J155" s="247"/>
      <c r="K155" s="207"/>
      <c r="L155" s="358"/>
      <c r="R155" s="223"/>
      <c r="S155" s="223"/>
      <c r="T155" s="223"/>
    </row>
    <row r="156" spans="1:20" s="86" customFormat="1" ht="25.5" customHeight="1" x14ac:dyDescent="0.25">
      <c r="A156" s="460" t="s">
        <v>221</v>
      </c>
      <c r="B156" s="461"/>
      <c r="C156" s="461"/>
      <c r="D156" s="461"/>
      <c r="E156" s="461"/>
      <c r="F156" s="461"/>
      <c r="G156" s="461"/>
      <c r="H156" s="461"/>
      <c r="I156" s="461"/>
      <c r="J156" s="462"/>
      <c r="K156" s="82"/>
      <c r="L156" s="358"/>
      <c r="M156" s="83"/>
      <c r="N156" s="83"/>
      <c r="O156" s="83"/>
      <c r="P156" s="84"/>
      <c r="Q156" s="84"/>
      <c r="R156" s="85"/>
      <c r="S156" s="85"/>
      <c r="T156" s="85"/>
    </row>
    <row r="157" spans="1:20" ht="10.5" hidden="1" customHeight="1" x14ac:dyDescent="0.25">
      <c r="A157" s="245"/>
      <c r="B157" s="223"/>
      <c r="C157" s="223"/>
      <c r="D157" s="223"/>
      <c r="E157" s="223"/>
      <c r="F157" s="223"/>
      <c r="G157" s="223"/>
      <c r="H157" s="223"/>
      <c r="I157" s="223"/>
      <c r="J157" s="247"/>
      <c r="K157" s="207"/>
      <c r="L157" s="482" t="s">
        <v>22</v>
      </c>
      <c r="M157" s="482"/>
    </row>
    <row r="158" spans="1:20" ht="2.25" hidden="1" customHeight="1" x14ac:dyDescent="0.25">
      <c r="A158" s="486"/>
      <c r="B158" s="487"/>
      <c r="C158" s="487"/>
      <c r="D158" s="487"/>
      <c r="E158" s="487"/>
      <c r="F158" s="487"/>
      <c r="G158" s="487"/>
      <c r="H158" s="487"/>
      <c r="I158" s="487"/>
      <c r="J158" s="247"/>
      <c r="K158" s="207"/>
      <c r="L158" s="482"/>
      <c r="M158" s="482"/>
    </row>
    <row r="159" spans="1:20" s="371" customFormat="1" ht="7.5" hidden="1" customHeight="1" x14ac:dyDescent="0.25">
      <c r="A159" s="483"/>
      <c r="B159" s="484"/>
      <c r="C159" s="484"/>
      <c r="D159" s="367"/>
      <c r="E159" s="223"/>
      <c r="F159" s="368"/>
      <c r="G159" s="368"/>
      <c r="H159" s="368"/>
      <c r="I159" s="368"/>
      <c r="J159" s="369"/>
      <c r="K159" s="370"/>
      <c r="N159" s="372" t="s">
        <v>20</v>
      </c>
    </row>
    <row r="160" spans="1:20" s="371" customFormat="1" ht="4.5" customHeight="1" x14ac:dyDescent="0.25">
      <c r="A160" s="490"/>
      <c r="B160" s="491"/>
      <c r="C160" s="491"/>
      <c r="D160" s="491"/>
      <c r="E160" s="491"/>
      <c r="F160" s="491"/>
      <c r="G160" s="491"/>
      <c r="H160" s="491"/>
      <c r="I160" s="491"/>
      <c r="J160" s="492"/>
      <c r="K160" s="485" t="s">
        <v>13</v>
      </c>
      <c r="L160" s="373" t="s">
        <v>19</v>
      </c>
      <c r="M160" s="374" t="e">
        <f>IF(вывод1="да",IF(AND(Курсы_0=0,ВПО_ПП_0=0,Аспирант_100&lt;&gt;100),_72ч,""),"")</f>
        <v>#REF!</v>
      </c>
      <c r="N160" s="375" t="s">
        <v>18</v>
      </c>
    </row>
    <row r="161" spans="1:14" s="371" customFormat="1" hidden="1" x14ac:dyDescent="0.25">
      <c r="A161" s="493"/>
      <c r="B161" s="455"/>
      <c r="C161" s="455"/>
      <c r="D161" s="455"/>
      <c r="E161" s="455"/>
      <c r="F161" s="455"/>
      <c r="G161" s="455"/>
      <c r="H161" s="455"/>
      <c r="I161" s="455"/>
      <c r="J161" s="494"/>
      <c r="K161" s="485"/>
      <c r="L161" s="377" t="s">
        <v>235</v>
      </c>
      <c r="M161" s="378" t="e">
        <f>IF(рек_общ="",рез_2&amp;рез_3,IF(рез_2="",рек_общ&amp;рез_3,рез_2&amp;рез_3))</f>
        <v>#REF!</v>
      </c>
      <c r="N161" s="379" t="s">
        <v>243</v>
      </c>
    </row>
    <row r="162" spans="1:14" s="371" customFormat="1" x14ac:dyDescent="0.2">
      <c r="A162" s="376"/>
      <c r="B162" s="376"/>
      <c r="C162" s="376"/>
      <c r="D162" s="376"/>
      <c r="E162" s="376"/>
      <c r="F162" s="376"/>
      <c r="G162" s="376"/>
      <c r="H162" s="376"/>
      <c r="I162" s="376"/>
      <c r="J162" s="376"/>
      <c r="K162" s="380"/>
      <c r="L162" s="368"/>
      <c r="M162" s="368"/>
      <c r="N162" s="381"/>
    </row>
    <row r="163" spans="1:14" s="371" customFormat="1" ht="9" customHeight="1" x14ac:dyDescent="0.25">
      <c r="A163" s="489"/>
      <c r="B163" s="489"/>
      <c r="C163" s="489"/>
      <c r="D163" s="489"/>
      <c r="E163" s="489"/>
      <c r="F163" s="489"/>
      <c r="G163" s="489"/>
      <c r="H163" s="489"/>
      <c r="I163" s="489"/>
      <c r="J163" s="489"/>
      <c r="K163" s="264"/>
      <c r="L163" s="488" t="s">
        <v>21</v>
      </c>
      <c r="M163" s="382" t="e">
        <f>Курсы_0</f>
        <v>#REF!</v>
      </c>
      <c r="N163" s="381"/>
    </row>
    <row r="164" spans="1:14" s="371" customFormat="1" hidden="1" x14ac:dyDescent="0.25">
      <c r="A164" s="489"/>
      <c r="B164" s="489"/>
      <c r="C164" s="489"/>
      <c r="D164" s="489"/>
      <c r="E164" s="489"/>
      <c r="F164" s="489"/>
      <c r="G164" s="489"/>
      <c r="H164" s="489"/>
      <c r="I164" s="489"/>
      <c r="J164" s="489"/>
      <c r="K164" s="264"/>
      <c r="L164" s="488"/>
      <c r="M164" s="382" t="e">
        <f>ВПО_ПП_0</f>
        <v>#REF!</v>
      </c>
      <c r="N164" s="381"/>
    </row>
    <row r="165" spans="1:14" s="371" customFormat="1" hidden="1" x14ac:dyDescent="0.25">
      <c r="A165" s="489"/>
      <c r="B165" s="489"/>
      <c r="C165" s="489"/>
      <c r="D165" s="489"/>
      <c r="E165" s="489"/>
      <c r="F165" s="489"/>
      <c r="G165" s="489"/>
      <c r="H165" s="489"/>
      <c r="I165" s="489"/>
      <c r="J165" s="489"/>
      <c r="K165" s="264"/>
      <c r="L165" s="488"/>
      <c r="M165" s="382" t="e">
        <f>Аспирант_100</f>
        <v>#REF!</v>
      </c>
      <c r="N165" s="381"/>
    </row>
    <row r="166" spans="1:14" s="371" customFormat="1" hidden="1" x14ac:dyDescent="0.2">
      <c r="A166" s="489"/>
      <c r="B166" s="489"/>
      <c r="C166" s="489"/>
      <c r="D166" s="489"/>
      <c r="E166" s="489"/>
      <c r="F166" s="489"/>
      <c r="G166" s="489"/>
      <c r="H166" s="489"/>
      <c r="I166" s="489"/>
      <c r="J166" s="489"/>
      <c r="K166" s="264"/>
      <c r="L166" s="368"/>
      <c r="M166" s="368"/>
      <c r="N166" s="381"/>
    </row>
    <row r="167" spans="1:14" ht="8.25" customHeight="1" x14ac:dyDescent="0.25">
      <c r="A167" s="455"/>
      <c r="B167" s="455"/>
      <c r="C167" s="455"/>
      <c r="D167" s="455"/>
      <c r="E167" s="455"/>
      <c r="F167" s="455"/>
      <c r="G167" s="455"/>
      <c r="H167" s="455"/>
      <c r="I167" s="455"/>
      <c r="J167" s="455"/>
      <c r="K167" s="485" t="s">
        <v>14</v>
      </c>
      <c r="L167" s="383" t="s">
        <v>242</v>
      </c>
      <c r="M167" s="196" t="s">
        <v>243</v>
      </c>
    </row>
    <row r="168" spans="1:14" ht="12" hidden="1" customHeight="1" x14ac:dyDescent="0.25">
      <c r="A168" s="366" t="s">
        <v>256</v>
      </c>
      <c r="B168" s="384" t="s">
        <v>12</v>
      </c>
      <c r="C168" s="376"/>
      <c r="D168" s="376"/>
      <c r="E168" s="376"/>
      <c r="F168" s="376"/>
      <c r="G168" s="376"/>
      <c r="H168" s="376"/>
      <c r="I168" s="376"/>
      <c r="J168" s="223"/>
      <c r="K168" s="485"/>
      <c r="L168" s="8"/>
      <c r="M168" s="218"/>
    </row>
    <row r="169" spans="1:14" s="317" customFormat="1" hidden="1" x14ac:dyDescent="0.25">
      <c r="A169" s="456" t="s">
        <v>255</v>
      </c>
      <c r="B169" s="456"/>
      <c r="C169" s="456"/>
      <c r="D169" s="456"/>
      <c r="E169" s="456"/>
      <c r="F169" s="456"/>
      <c r="G169" s="456"/>
      <c r="H169" s="456"/>
      <c r="I169" s="456"/>
      <c r="J169" s="376"/>
      <c r="K169" s="380"/>
      <c r="L169" s="306" t="s">
        <v>11</v>
      </c>
      <c r="M169" s="218"/>
    </row>
    <row r="170" spans="1:14" s="317" customFormat="1" hidden="1" x14ac:dyDescent="0.25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7"/>
      <c r="M170" s="87"/>
    </row>
    <row r="171" spans="1:14" hidden="1" x14ac:dyDescent="0.25">
      <c r="A171" s="223"/>
      <c r="B171" s="223"/>
      <c r="C171" s="223"/>
      <c r="D171" s="223"/>
      <c r="E171" s="223"/>
      <c r="F171" s="223"/>
      <c r="G171" s="223"/>
      <c r="H171" s="223"/>
      <c r="I171" s="223"/>
      <c r="J171" s="376"/>
      <c r="K171" s="380"/>
      <c r="L171" s="196"/>
      <c r="M171" s="218"/>
      <c r="N171" s="200"/>
    </row>
    <row r="172" spans="1:14" hidden="1" x14ac:dyDescent="0.25">
      <c r="A172" s="161" t="s">
        <v>257</v>
      </c>
      <c r="B172" s="454" t="s">
        <v>258</v>
      </c>
      <c r="C172" s="454"/>
      <c r="D172" s="454"/>
      <c r="E172" s="454"/>
      <c r="F172" s="454"/>
      <c r="G172" s="454"/>
      <c r="H172" s="454"/>
      <c r="I172" s="454"/>
      <c r="J172" s="454" t="s">
        <v>259</v>
      </c>
      <c r="K172" s="454"/>
      <c r="L172" s="454"/>
      <c r="M172" s="454"/>
      <c r="N172" s="200"/>
    </row>
    <row r="173" spans="1:14" hidden="1" x14ac:dyDescent="0.25">
      <c r="A173" s="223"/>
      <c r="B173" s="223" t="s">
        <v>260</v>
      </c>
      <c r="C173" s="223"/>
      <c r="D173" s="223"/>
      <c r="E173" s="223"/>
      <c r="F173" s="223"/>
      <c r="G173" s="223"/>
      <c r="H173" s="223"/>
      <c r="I173" s="223"/>
      <c r="J173" s="223"/>
      <c r="K173" s="207"/>
      <c r="L173" s="196"/>
      <c r="M173" s="218"/>
      <c r="N173" s="200"/>
    </row>
    <row r="174" spans="1:14" ht="3.75" customHeight="1" x14ac:dyDescent="0.25">
      <c r="A174" s="223"/>
      <c r="B174" s="223"/>
      <c r="C174" s="223"/>
      <c r="D174" s="223"/>
      <c r="E174" s="223"/>
      <c r="F174" s="223"/>
      <c r="G174" s="223"/>
      <c r="H174" s="223"/>
      <c r="I174" s="223"/>
      <c r="J174" s="223"/>
      <c r="K174" s="207"/>
      <c r="L174" s="196"/>
      <c r="M174" s="218"/>
      <c r="N174" s="200"/>
    </row>
    <row r="175" spans="1:14" x14ac:dyDescent="0.25">
      <c r="A175" s="223"/>
      <c r="B175" s="223"/>
      <c r="C175" s="223"/>
      <c r="D175" s="223"/>
      <c r="E175" s="223"/>
      <c r="F175" s="223"/>
      <c r="G175" s="223"/>
      <c r="H175" s="223"/>
      <c r="I175" s="223"/>
      <c r="J175" s="223"/>
      <c r="K175" s="207"/>
      <c r="L175" s="196"/>
      <c r="M175" s="368"/>
      <c r="N175" s="200"/>
    </row>
    <row r="176" spans="1:14" ht="14.25" customHeight="1" x14ac:dyDescent="0.25">
      <c r="A176" s="223"/>
      <c r="B176" s="223"/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00"/>
    </row>
    <row r="177" spans="1:14" s="223" customFormat="1" ht="43.5" customHeight="1" x14ac:dyDescent="0.25">
      <c r="A177" s="480"/>
      <c r="B177" s="481"/>
      <c r="C177" s="481"/>
      <c r="D177" s="481"/>
      <c r="E177" s="481"/>
      <c r="F177" s="481"/>
      <c r="G177" s="481"/>
      <c r="H177" s="481"/>
      <c r="I177" s="481"/>
      <c r="J177" s="481"/>
    </row>
    <row r="178" spans="1:14" ht="12.75" customHeight="1" x14ac:dyDescent="0.25">
      <c r="A178" s="481"/>
      <c r="B178" s="481"/>
      <c r="C178" s="481"/>
      <c r="D178" s="481"/>
      <c r="E178" s="481"/>
      <c r="F178" s="481"/>
      <c r="G178" s="481"/>
      <c r="H178" s="481"/>
      <c r="I178" s="481"/>
      <c r="J178" s="481"/>
      <c r="K178" s="223"/>
      <c r="L178" s="223"/>
      <c r="M178" s="223"/>
      <c r="N178" s="200"/>
    </row>
    <row r="179" spans="1:14" ht="15.75" customHeight="1" x14ac:dyDescent="0.25">
      <c r="A179" s="479"/>
      <c r="B179" s="479"/>
      <c r="C179" s="479"/>
      <c r="D179" s="479"/>
      <c r="E179" s="479"/>
      <c r="F179" s="479"/>
      <c r="G179" s="479"/>
      <c r="H179" s="479"/>
      <c r="I179" s="479"/>
      <c r="J179" s="479"/>
      <c r="K179" s="223"/>
      <c r="L179" s="223"/>
      <c r="M179" s="223"/>
      <c r="N179" s="200"/>
    </row>
    <row r="180" spans="1:14" ht="54.6" customHeight="1" x14ac:dyDescent="0.25">
      <c r="K180" s="200"/>
      <c r="L180" s="200"/>
      <c r="M180" s="200"/>
      <c r="N180" s="200"/>
    </row>
    <row r="181" spans="1:14" x14ac:dyDescent="0.25">
      <c r="L181" s="200"/>
      <c r="M181" s="200"/>
      <c r="N181" s="200"/>
    </row>
    <row r="182" spans="1:14" ht="12.75" customHeight="1" x14ac:dyDescent="0.25">
      <c r="K182" s="200"/>
      <c r="L182" s="200"/>
      <c r="M182" s="200"/>
      <c r="N182" s="200"/>
    </row>
    <row r="183" spans="1:14" ht="15.75" customHeight="1" x14ac:dyDescent="0.25">
      <c r="K183" s="200"/>
      <c r="L183" s="200"/>
      <c r="M183" s="200"/>
      <c r="N183" s="200"/>
    </row>
    <row r="184" spans="1:14" ht="62.25" customHeight="1" x14ac:dyDescent="0.25">
      <c r="K184" s="200"/>
      <c r="L184" s="200"/>
      <c r="M184" s="200"/>
      <c r="N184" s="200"/>
    </row>
    <row r="185" spans="1:14" hidden="1" x14ac:dyDescent="0.25">
      <c r="L185" s="200"/>
      <c r="M185" s="200"/>
      <c r="N185" s="200"/>
    </row>
    <row r="186" spans="1:14" hidden="1" x14ac:dyDescent="0.25">
      <c r="L186" s="200"/>
      <c r="M186" s="200"/>
      <c r="N186" s="200"/>
    </row>
    <row r="187" spans="1:14" hidden="1" x14ac:dyDescent="0.25">
      <c r="L187" s="200"/>
      <c r="M187" s="200"/>
      <c r="N187" s="200"/>
    </row>
    <row r="188" spans="1:14" hidden="1" x14ac:dyDescent="0.25">
      <c r="L188" s="200"/>
      <c r="M188" s="200"/>
      <c r="N188" s="200"/>
    </row>
    <row r="189" spans="1:14" hidden="1" x14ac:dyDescent="0.25">
      <c r="L189" s="200"/>
      <c r="M189" s="200"/>
      <c r="N189" s="200"/>
    </row>
    <row r="190" spans="1:14" hidden="1" x14ac:dyDescent="0.25">
      <c r="L190" s="200"/>
      <c r="M190" s="200"/>
      <c r="N190" s="200"/>
    </row>
    <row r="191" spans="1:14" hidden="1" x14ac:dyDescent="0.25">
      <c r="L191" s="200"/>
      <c r="M191" s="200"/>
      <c r="N191" s="200"/>
    </row>
    <row r="192" spans="1:14" hidden="1" x14ac:dyDescent="0.25">
      <c r="L192" s="200"/>
      <c r="M192" s="200"/>
      <c r="N192" s="200"/>
    </row>
    <row r="193" spans="1:14" hidden="1" x14ac:dyDescent="0.25">
      <c r="L193" s="200"/>
      <c r="M193" s="200"/>
      <c r="N193" s="200"/>
    </row>
    <row r="194" spans="1:14" hidden="1" x14ac:dyDescent="0.25">
      <c r="L194" s="200"/>
      <c r="M194" s="200"/>
      <c r="N194" s="200"/>
    </row>
    <row r="195" spans="1:14" hidden="1" x14ac:dyDescent="0.25">
      <c r="L195" s="200"/>
      <c r="M195" s="200"/>
      <c r="N195" s="200"/>
    </row>
    <row r="196" spans="1:14" hidden="1" x14ac:dyDescent="0.25">
      <c r="L196" s="200"/>
      <c r="M196" s="200"/>
      <c r="N196" s="200"/>
    </row>
    <row r="197" spans="1:14" hidden="1" x14ac:dyDescent="0.25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L197" s="200"/>
      <c r="M197" s="200"/>
      <c r="N197" s="200"/>
    </row>
    <row r="198" spans="1:14" hidden="1" x14ac:dyDescent="0.25">
      <c r="L198" s="200"/>
      <c r="M198" s="200"/>
      <c r="N198" s="200"/>
    </row>
    <row r="199" spans="1:14" hidden="1" x14ac:dyDescent="0.25">
      <c r="L199" s="200"/>
      <c r="M199" s="200"/>
      <c r="N199" s="200"/>
    </row>
    <row r="200" spans="1:14" hidden="1" x14ac:dyDescent="0.25">
      <c r="L200" s="200"/>
      <c r="M200" s="200"/>
      <c r="N200" s="200"/>
    </row>
    <row r="201" spans="1:14" ht="6.75" customHeight="1" x14ac:dyDescent="0.25">
      <c r="L201" s="200"/>
      <c r="M201" s="200"/>
      <c r="N201" s="200"/>
    </row>
    <row r="202" spans="1:14" s="86" customFormat="1" ht="23.2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84"/>
    </row>
    <row r="203" spans="1:14" ht="42" hidden="1" customHeight="1" x14ac:dyDescent="0.25">
      <c r="L203" s="200"/>
      <c r="M203" s="200"/>
      <c r="N203" s="200"/>
    </row>
    <row r="204" spans="1:14" hidden="1" x14ac:dyDescent="0.25">
      <c r="L204" s="200"/>
      <c r="M204" s="200"/>
      <c r="N204" s="200"/>
    </row>
    <row r="205" spans="1:14" hidden="1" x14ac:dyDescent="0.25">
      <c r="L205" s="200"/>
      <c r="M205" s="200"/>
      <c r="N205" s="200"/>
    </row>
    <row r="206" spans="1:14" hidden="1" x14ac:dyDescent="0.25">
      <c r="L206" s="200"/>
      <c r="M206" s="200"/>
      <c r="N206" s="200"/>
    </row>
    <row r="207" spans="1:14" hidden="1" x14ac:dyDescent="0.25">
      <c r="L207" s="200"/>
      <c r="M207" s="200"/>
      <c r="N207" s="200"/>
    </row>
    <row r="208" spans="1:14" hidden="1" x14ac:dyDescent="0.25">
      <c r="L208" s="200"/>
      <c r="M208" s="200"/>
      <c r="N208" s="200"/>
    </row>
    <row r="209" spans="12:14" hidden="1" x14ac:dyDescent="0.25">
      <c r="L209" s="200"/>
      <c r="M209" s="200"/>
      <c r="N209" s="200"/>
    </row>
    <row r="210" spans="12:14" hidden="1" x14ac:dyDescent="0.25">
      <c r="L210" s="200"/>
      <c r="M210" s="200"/>
      <c r="N210" s="200"/>
    </row>
    <row r="211" spans="12:14" hidden="1" x14ac:dyDescent="0.25">
      <c r="L211" s="200"/>
      <c r="M211" s="200"/>
      <c r="N211" s="200"/>
    </row>
    <row r="212" spans="12:14" hidden="1" x14ac:dyDescent="0.25">
      <c r="L212" s="200"/>
      <c r="M212" s="200"/>
      <c r="N212" s="200"/>
    </row>
    <row r="213" spans="12:14" hidden="1" x14ac:dyDescent="0.25">
      <c r="L213" s="200"/>
      <c r="M213" s="200"/>
      <c r="N213" s="200"/>
    </row>
    <row r="214" spans="12:14" hidden="1" x14ac:dyDescent="0.25">
      <c r="L214" s="200"/>
      <c r="M214" s="200"/>
      <c r="N214" s="200"/>
    </row>
    <row r="215" spans="12:14" hidden="1" x14ac:dyDescent="0.25">
      <c r="L215" s="200"/>
      <c r="M215" s="200"/>
      <c r="N215" s="200"/>
    </row>
    <row r="216" spans="12:14" hidden="1" x14ac:dyDescent="0.25">
      <c r="L216" s="200"/>
      <c r="M216" s="200"/>
      <c r="N216" s="200"/>
    </row>
    <row r="217" spans="12:14" hidden="1" x14ac:dyDescent="0.25">
      <c r="L217" s="200"/>
      <c r="M217" s="200"/>
      <c r="N217" s="200"/>
    </row>
    <row r="218" spans="12:14" hidden="1" x14ac:dyDescent="0.25">
      <c r="L218" s="200"/>
      <c r="M218" s="200"/>
      <c r="N218" s="200"/>
    </row>
    <row r="219" spans="12:14" hidden="1" x14ac:dyDescent="0.25">
      <c r="L219" s="200"/>
      <c r="M219" s="200"/>
      <c r="N219" s="200"/>
    </row>
    <row r="220" spans="12:14" hidden="1" x14ac:dyDescent="0.25">
      <c r="L220" s="200"/>
      <c r="M220" s="200"/>
      <c r="N220" s="200"/>
    </row>
    <row r="221" spans="12:14" hidden="1" x14ac:dyDescent="0.25">
      <c r="L221" s="200"/>
      <c r="M221" s="200"/>
      <c r="N221" s="200"/>
    </row>
    <row r="222" spans="12:14" hidden="1" x14ac:dyDescent="0.25">
      <c r="L222" s="200"/>
      <c r="M222" s="200"/>
      <c r="N222" s="200"/>
    </row>
    <row r="223" spans="12:14" hidden="1" x14ac:dyDescent="0.25">
      <c r="L223" s="200"/>
      <c r="M223" s="200"/>
      <c r="N223" s="200"/>
    </row>
    <row r="224" spans="12:14" hidden="1" x14ac:dyDescent="0.25">
      <c r="L224" s="200"/>
      <c r="M224" s="200"/>
      <c r="N224" s="200"/>
    </row>
    <row r="225" spans="1:14" hidden="1" x14ac:dyDescent="0.25">
      <c r="L225" s="200"/>
      <c r="M225" s="200"/>
      <c r="N225" s="200"/>
    </row>
    <row r="226" spans="1:14" hidden="1" x14ac:dyDescent="0.25">
      <c r="L226" s="200"/>
      <c r="M226" s="200"/>
      <c r="N226" s="200"/>
    </row>
    <row r="227" spans="1:14" hidden="1" x14ac:dyDescent="0.25">
      <c r="L227" s="200"/>
      <c r="M227" s="200"/>
      <c r="N227" s="200"/>
    </row>
    <row r="228" spans="1:14" hidden="1" x14ac:dyDescent="0.25">
      <c r="L228" s="200"/>
      <c r="M228" s="200"/>
      <c r="N228" s="200"/>
    </row>
    <row r="229" spans="1:14" hidden="1" x14ac:dyDescent="0.25">
      <c r="L229" s="200"/>
      <c r="M229" s="200"/>
      <c r="N229" s="200"/>
    </row>
    <row r="230" spans="1:14" hidden="1" x14ac:dyDescent="0.25">
      <c r="L230" s="200"/>
      <c r="M230" s="200"/>
      <c r="N230" s="200"/>
    </row>
    <row r="231" spans="1:14" hidden="1" x14ac:dyDescent="0.25">
      <c r="L231" s="200"/>
      <c r="M231" s="200"/>
      <c r="N231" s="200"/>
    </row>
    <row r="232" spans="1:14" hidden="1" x14ac:dyDescent="0.25">
      <c r="L232" s="200"/>
      <c r="M232" s="200"/>
      <c r="N232" s="200"/>
    </row>
    <row r="233" spans="1:14" hidden="1" x14ac:dyDescent="0.25">
      <c r="L233" s="200"/>
      <c r="M233" s="200"/>
      <c r="N233" s="200"/>
    </row>
    <row r="234" spans="1:14" hidden="1" x14ac:dyDescent="0.25">
      <c r="L234" s="200"/>
      <c r="M234" s="200"/>
      <c r="N234" s="200"/>
    </row>
    <row r="235" spans="1:14" hidden="1" x14ac:dyDescent="0.25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L235" s="200"/>
      <c r="M235" s="200"/>
      <c r="N235" s="200"/>
    </row>
    <row r="236" spans="1:14" hidden="1" x14ac:dyDescent="0.25">
      <c r="A236" s="223" t="e">
        <f>ЗС!#REF!</f>
        <v>#REF!</v>
      </c>
      <c r="B236" s="223"/>
      <c r="C236" s="223"/>
      <c r="D236" s="223"/>
      <c r="E236" s="223"/>
      <c r="F236" s="223"/>
      <c r="G236" s="223"/>
      <c r="H236" s="223"/>
      <c r="I236" s="223"/>
      <c r="L236" s="200"/>
      <c r="M236" s="200"/>
      <c r="N236" s="200"/>
    </row>
    <row r="237" spans="1:14" hidden="1" x14ac:dyDescent="0.25">
      <c r="A237" s="200" t="e">
        <f>ЗС!#REF!</f>
        <v>#REF!</v>
      </c>
      <c r="L237" s="200"/>
      <c r="M237" s="200"/>
      <c r="N237" s="200"/>
    </row>
    <row r="238" spans="1:14" hidden="1" x14ac:dyDescent="0.25">
      <c r="L238" s="200"/>
      <c r="M238" s="200"/>
      <c r="N238" s="200"/>
    </row>
    <row r="239" spans="1:14" ht="6" customHeight="1" x14ac:dyDescent="0.25">
      <c r="L239" s="200"/>
      <c r="M239" s="200"/>
      <c r="N239" s="200"/>
    </row>
    <row r="240" spans="1:14" s="86" customFormat="1" ht="28.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84"/>
    </row>
  </sheetData>
  <mergeCells count="76">
    <mergeCell ref="G64:H64"/>
    <mergeCell ref="A84:I84"/>
    <mergeCell ref="C89:H89"/>
    <mergeCell ref="C88:I88"/>
    <mergeCell ref="A81:J81"/>
    <mergeCell ref="A75:H77"/>
    <mergeCell ref="C37:H37"/>
    <mergeCell ref="G63:H63"/>
    <mergeCell ref="G59:H59"/>
    <mergeCell ref="A57:I57"/>
    <mergeCell ref="B38:H38"/>
    <mergeCell ref="A49:C49"/>
    <mergeCell ref="F53:H53"/>
    <mergeCell ref="A179:J179"/>
    <mergeCell ref="A177:J177"/>
    <mergeCell ref="A178:J178"/>
    <mergeCell ref="J172:M172"/>
    <mergeCell ref="L157:M158"/>
    <mergeCell ref="A159:C159"/>
    <mergeCell ref="K160:K161"/>
    <mergeCell ref="K167:K168"/>
    <mergeCell ref="A158:I158"/>
    <mergeCell ref="L163:L165"/>
    <mergeCell ref="A163:J166"/>
    <mergeCell ref="A160:J161"/>
    <mergeCell ref="G31:I31"/>
    <mergeCell ref="A31:C31"/>
    <mergeCell ref="B34:I34"/>
    <mergeCell ref="B35:I35"/>
    <mergeCell ref="A36:B36"/>
    <mergeCell ref="A27:I27"/>
    <mergeCell ref="A29:B29"/>
    <mergeCell ref="C29:I29"/>
    <mergeCell ref="H4:I4"/>
    <mergeCell ref="H5:I12"/>
    <mergeCell ref="C92:I92"/>
    <mergeCell ref="C94:I94"/>
    <mergeCell ref="D53:E53"/>
    <mergeCell ref="D55:E55"/>
    <mergeCell ref="C91:H91"/>
    <mergeCell ref="C93:H93"/>
    <mergeCell ref="A68:J69"/>
    <mergeCell ref="A60:F61"/>
    <mergeCell ref="A71:B71"/>
    <mergeCell ref="C71:I71"/>
    <mergeCell ref="A73:I73"/>
    <mergeCell ref="G60:H60"/>
    <mergeCell ref="G66:H66"/>
    <mergeCell ref="C90:I90"/>
    <mergeCell ref="A78:H79"/>
    <mergeCell ref="A82:J82"/>
    <mergeCell ref="C95:H95"/>
    <mergeCell ref="A99:J100"/>
    <mergeCell ref="D119:E119"/>
    <mergeCell ref="B172:I172"/>
    <mergeCell ref="A167:J167"/>
    <mergeCell ref="A169:I169"/>
    <mergeCell ref="A118:J118"/>
    <mergeCell ref="B119:C119"/>
    <mergeCell ref="A156:J156"/>
    <mergeCell ref="A1:I2"/>
    <mergeCell ref="C43:I43"/>
    <mergeCell ref="B45:I45"/>
    <mergeCell ref="C44:D44"/>
    <mergeCell ref="A53:C53"/>
    <mergeCell ref="A20:J20"/>
    <mergeCell ref="C40:I40"/>
    <mergeCell ref="I37:J37"/>
    <mergeCell ref="B4:C4"/>
    <mergeCell ref="D22:I22"/>
    <mergeCell ref="I36:J36"/>
    <mergeCell ref="C36:H36"/>
    <mergeCell ref="C33:I33"/>
    <mergeCell ref="D31:F31"/>
    <mergeCell ref="C42:E42"/>
    <mergeCell ref="A23:E24"/>
  </mergeCells>
  <phoneticPr fontId="10" type="noConversion"/>
  <conditionalFormatting sqref="I36:I37">
    <cfRule type="expression" dxfId="20" priority="16" stopIfTrue="1">
      <formula>$I$36&lt;&gt;""</formula>
    </cfRule>
  </conditionalFormatting>
  <conditionalFormatting sqref="A99 A1">
    <cfRule type="cellIs" dxfId="19" priority="2" stopIfTrue="1" operator="equal">
      <formula>"Все данные введены. Перейдите на лист ЭЗ"</formula>
    </cfRule>
  </conditionalFormatting>
  <conditionalFormatting sqref="C37:H37">
    <cfRule type="expression" dxfId="18" priority="1" stopIfTrue="1">
      <formula>"$A$23=""-"""</formula>
    </cfRule>
  </conditionalFormatting>
  <conditionalFormatting sqref="I59">
    <cfRule type="expression" dxfId="17" priority="5" stopIfTrue="1">
      <formula>$G$59="нет"</formula>
    </cfRule>
  </conditionalFormatting>
  <conditionalFormatting sqref="I60:I61">
    <cfRule type="expression" dxfId="16" priority="6" stopIfTrue="1">
      <formula>$G$60="нет"</formula>
    </cfRule>
  </conditionalFormatting>
  <conditionalFormatting sqref="J59:K59">
    <cfRule type="expression" dxfId="15" priority="7" stopIfTrue="1">
      <formula>$G$59="нет"</formula>
    </cfRule>
  </conditionalFormatting>
  <conditionalFormatting sqref="J60:K60">
    <cfRule type="expression" dxfId="14" priority="8" stopIfTrue="1">
      <formula>$G$60="нет"</formula>
    </cfRule>
  </conditionalFormatting>
  <conditionalFormatting sqref="I64:I65">
    <cfRule type="expression" dxfId="13" priority="9" stopIfTrue="1">
      <formula>$G$64="нет"</formula>
    </cfRule>
  </conditionalFormatting>
  <conditionalFormatting sqref="I76">
    <cfRule type="expression" dxfId="12" priority="10" stopIfTrue="1">
      <formula>OR($G$59="да",$G$60="да")</formula>
    </cfRule>
  </conditionalFormatting>
  <conditionalFormatting sqref="J64:K64">
    <cfRule type="expression" dxfId="11" priority="11" stopIfTrue="1">
      <formula>$G$64="нет"</formula>
    </cfRule>
  </conditionalFormatting>
  <conditionalFormatting sqref="J76">
    <cfRule type="expression" dxfId="10" priority="12" stopIfTrue="1">
      <formula>AND($G$59="нет",$G$60="нет")</formula>
    </cfRule>
  </conditionalFormatting>
  <conditionalFormatting sqref="B94:I95">
    <cfRule type="expression" dxfId="9" priority="14" stopIfTrue="1">
      <formula>$F$86&lt;3</formula>
    </cfRule>
  </conditionalFormatting>
  <conditionalFormatting sqref="B92:I93">
    <cfRule type="expression" dxfId="8" priority="15" stopIfTrue="1">
      <formula>$F$86&lt;2</formula>
    </cfRule>
  </conditionalFormatting>
  <conditionalFormatting sqref="A23:H24">
    <cfRule type="expression" dxfId="7" priority="29" stopIfTrue="1">
      <formula>$D$22&lt;&gt;$N$13</formula>
    </cfRule>
  </conditionalFormatting>
  <dataValidations xWindow="119" yWindow="151" count="31">
    <dataValidation allowBlank="1" showInputMessage="1" showErrorMessage="1" promptTitle="Введите" prompt="ФИО полностью" sqref="L89 C29:I30 C32:I32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4 C92 C90"/>
    <dataValidation type="list" allowBlank="1" showInputMessage="1" showErrorMessage="1" sqref="F86">
      <formula1>"1, 2, 3"</formula1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D22">
      <formula1>$N$13:$N$21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округ_x000a_2 - Центральный округ_x000a_3 - Юго-западный округ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type="list" showInputMessage="1" showErrorMessage="1" errorTitle="Внимание!" error="Должности нет в списке!_x000a__x000a_Воспользуйтесь кнопкой справа" sqref="C36:H36">
      <formula1>"воспитатель,"</formula1>
    </dataValidation>
    <dataValidation type="textLength" errorStyle="information" allowBlank="1" showErrorMessage="1" errorTitle="Внимание!" error="Длина строки более 50 символов" prompt="Например, _x000a_русского языка и литературы_x000a_или_x000a_экономики" sqref="C37:H37">
      <formula1>1</formula1>
      <formula2>50</formula2>
    </dataValidation>
    <dataValidation errorStyle="information" allowBlank="1" sqref="A46:I46 A40:B42 F40:I42 C40:E41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sqref="G59:H60 G66:H66 G63:H64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округ, Центральный округ, Юго-западный округ"</formula1>
    </dataValidation>
    <dataValidation type="list" errorStyle="information" allowBlank="1" sqref="C42:E42">
      <formula1>"высшее профессиональное, среднее профессиональное"</formula1>
    </dataValidation>
    <dataValidation type="whole" allowBlank="1" showInputMessage="1" showErrorMessage="1" promptTitle="Введите" prompt="целое число" sqref="D70">
      <formula1>1</formula1>
      <formula2>90</formula2>
    </dataValidation>
  </dataValidations>
  <hyperlinks>
    <hyperlink ref="A118:J118" location="ЗС!A1" tooltip="Щелкните, чтобы перейти по ссылке" display="Перейти на лист 'ЗС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  <hyperlink ref="E17:E18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CX325"/>
  <sheetViews>
    <sheetView showGridLines="0" tabSelected="1" showOutlineSymbols="0" view="pageBreakPreview" topLeftCell="A235" zoomScale="90" zoomScaleSheetLayoutView="90" workbookViewId="0">
      <selection activeCell="A25" sqref="A25"/>
    </sheetView>
  </sheetViews>
  <sheetFormatPr defaultRowHeight="12.75" x14ac:dyDescent="0.2"/>
  <cols>
    <col min="1" max="1" width="1.140625" style="55" customWidth="1"/>
    <col min="2" max="2" width="1.7109375" style="55" customWidth="1"/>
    <col min="3" max="3" width="3" style="55" customWidth="1"/>
    <col min="4" max="31" width="1.7109375" style="55" customWidth="1"/>
    <col min="32" max="32" width="4.85546875" style="55" customWidth="1"/>
    <col min="33" max="55" width="1.7109375" style="55" customWidth="1"/>
    <col min="56" max="56" width="2" style="55" customWidth="1"/>
    <col min="57" max="57" width="1.7109375" style="55" customWidth="1"/>
    <col min="58" max="58" width="5.28515625" style="55" hidden="1" customWidth="1"/>
    <col min="59" max="59" width="17" style="112" hidden="1" customWidth="1"/>
    <col min="60" max="60" width="5.7109375" style="112" hidden="1" customWidth="1"/>
    <col min="61" max="61" width="5.5703125" style="112" hidden="1" customWidth="1"/>
    <col min="62" max="62" width="20.28515625" style="113" hidden="1" customWidth="1"/>
    <col min="63" max="63" width="14.5703125" style="55" hidden="1" customWidth="1"/>
    <col min="64" max="64" width="21.140625" style="55" hidden="1" customWidth="1"/>
    <col min="65" max="65" width="17.85546875" style="55" customWidth="1"/>
    <col min="66" max="66" width="19.42578125" style="55" customWidth="1"/>
    <col min="67" max="67" width="19.28515625" style="55" customWidth="1"/>
    <col min="68" max="68" width="12.42578125" style="55" customWidth="1"/>
    <col min="69" max="69" width="18.28515625" style="55" customWidth="1"/>
    <col min="70" max="70" width="5.28515625" style="55" customWidth="1"/>
    <col min="71" max="71" width="1.7109375" style="55" customWidth="1"/>
    <col min="72" max="72" width="3.140625" style="55" customWidth="1"/>
    <col min="73" max="73" width="36.42578125" style="55" customWidth="1"/>
    <col min="74" max="74" width="13.85546875" style="55" customWidth="1"/>
    <col min="75" max="75" width="16.28515625" style="55" customWidth="1"/>
    <col min="76" max="76" width="14.28515625" style="55" customWidth="1"/>
    <col min="77" max="77" width="10.42578125" style="55" customWidth="1"/>
    <col min="78" max="96" width="1.7109375" style="55" customWidth="1"/>
    <col min="97" max="98" width="9.140625" style="55" customWidth="1"/>
    <col min="99" max="16384" width="9.140625" style="55"/>
  </cols>
  <sheetData>
    <row r="1" spans="1:97" s="90" customFormat="1" ht="15.75" x14ac:dyDescent="0.2">
      <c r="B1" s="91"/>
      <c r="C1" s="782" t="s">
        <v>47</v>
      </c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  <c r="T1" s="782"/>
      <c r="U1" s="782"/>
      <c r="V1" s="782"/>
      <c r="W1" s="782"/>
      <c r="X1" s="782"/>
      <c r="Y1" s="782"/>
      <c r="Z1" s="782"/>
      <c r="AA1" s="782"/>
      <c r="AB1" s="92"/>
      <c r="AC1" s="92"/>
      <c r="AD1" s="92"/>
      <c r="AE1" s="782" t="s">
        <v>515</v>
      </c>
      <c r="AF1" s="782"/>
      <c r="AG1" s="782"/>
      <c r="AH1" s="782"/>
      <c r="AI1" s="782"/>
      <c r="AJ1" s="782"/>
      <c r="AK1" s="782"/>
      <c r="AL1" s="782"/>
      <c r="AM1" s="782"/>
      <c r="AN1" s="92"/>
      <c r="AO1" s="92"/>
      <c r="AP1" s="92"/>
      <c r="AQ1" s="92"/>
      <c r="AR1" s="91"/>
      <c r="AS1" s="91"/>
      <c r="AT1" s="91"/>
      <c r="AU1" s="91"/>
      <c r="AV1" s="91"/>
      <c r="AW1" s="385"/>
      <c r="AX1" s="781"/>
      <c r="AY1" s="781"/>
      <c r="AZ1" s="781"/>
      <c r="BA1" s="781"/>
      <c r="BB1" s="781"/>
      <c r="BC1" s="781"/>
      <c r="BD1" s="781"/>
      <c r="BE1" s="781"/>
      <c r="BF1" s="93"/>
      <c r="BG1" s="94"/>
      <c r="BH1" s="95"/>
      <c r="BI1" s="96"/>
      <c r="BJ1" s="96" t="s">
        <v>82</v>
      </c>
      <c r="BK1" s="97" t="s">
        <v>83</v>
      </c>
    </row>
    <row r="2" spans="1:97" ht="18.75" customHeight="1" x14ac:dyDescent="0.2">
      <c r="A2" s="792" t="s">
        <v>510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  <c r="W2" s="792"/>
      <c r="X2" s="792"/>
      <c r="Y2" s="792"/>
      <c r="Z2" s="792"/>
      <c r="AA2" s="792"/>
      <c r="AB2" s="792"/>
      <c r="AC2" s="792"/>
      <c r="AD2" s="792"/>
      <c r="AE2" s="792"/>
      <c r="AF2" s="792"/>
      <c r="AG2" s="792"/>
      <c r="AH2" s="792"/>
      <c r="AI2" s="792"/>
      <c r="AJ2" s="792"/>
      <c r="AK2" s="792"/>
      <c r="AL2" s="792"/>
      <c r="AM2" s="792"/>
      <c r="AN2" s="792"/>
      <c r="AO2" s="792"/>
      <c r="AP2" s="792"/>
      <c r="AQ2" s="792"/>
      <c r="AR2" s="792"/>
      <c r="AS2" s="792"/>
      <c r="AT2" s="792"/>
      <c r="AU2" s="792"/>
      <c r="AV2" s="792"/>
      <c r="AW2" s="792"/>
      <c r="AX2" s="792"/>
      <c r="AY2" s="792"/>
      <c r="AZ2" s="792"/>
      <c r="BA2" s="792"/>
      <c r="BB2" s="792"/>
      <c r="BC2" s="792"/>
      <c r="BD2" s="792"/>
      <c r="BE2" s="792"/>
      <c r="BF2" s="93"/>
      <c r="BG2" s="98" t="str">
        <f>'общие сведения'!A121</f>
        <v>воспитатель</v>
      </c>
      <c r="BH2" s="98"/>
      <c r="BI2" s="98" t="str">
        <f>'общие сведения'!D121</f>
        <v>воспитателя</v>
      </c>
      <c r="BJ2" s="98"/>
      <c r="BK2" s="99">
        <f>LEN(BI2)</f>
        <v>11</v>
      </c>
    </row>
    <row r="3" spans="1:97" ht="6" customHeight="1" x14ac:dyDescent="0.2">
      <c r="A3" s="792"/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2"/>
      <c r="Z3" s="792"/>
      <c r="AA3" s="792"/>
      <c r="AB3" s="792"/>
      <c r="AC3" s="792"/>
      <c r="AD3" s="792"/>
      <c r="AE3" s="792"/>
      <c r="AF3" s="792"/>
      <c r="AG3" s="792"/>
      <c r="AH3" s="792"/>
      <c r="AI3" s="792"/>
      <c r="AJ3" s="792"/>
      <c r="AK3" s="792"/>
      <c r="AL3" s="792"/>
      <c r="AM3" s="792"/>
      <c r="AN3" s="792"/>
      <c r="AO3" s="792"/>
      <c r="AP3" s="792"/>
      <c r="AQ3" s="792"/>
      <c r="AR3" s="792"/>
      <c r="AS3" s="792"/>
      <c r="AT3" s="792"/>
      <c r="AU3" s="792"/>
      <c r="AV3" s="792"/>
      <c r="AW3" s="792"/>
      <c r="AX3" s="792"/>
      <c r="AY3" s="792"/>
      <c r="AZ3" s="792"/>
      <c r="BA3" s="792"/>
      <c r="BB3" s="792"/>
      <c r="BC3" s="792"/>
      <c r="BD3" s="792"/>
      <c r="BE3" s="792"/>
      <c r="BF3" s="93"/>
      <c r="BG3" s="98" t="str">
        <f>'общие сведения'!A122</f>
        <v>воспитатель группы продленного дня</v>
      </c>
      <c r="BH3" s="98"/>
      <c r="BI3" s="98" t="str">
        <f>'общие сведения'!D122</f>
        <v>воспитателя ГПД</v>
      </c>
      <c r="BJ3" s="98"/>
      <c r="BK3" s="99">
        <f>LEN(BI3)</f>
        <v>15</v>
      </c>
    </row>
    <row r="4" spans="1:97" ht="15" customHeight="1" x14ac:dyDescent="0.2">
      <c r="A4" s="791" t="s">
        <v>310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791"/>
      <c r="Q4" s="791"/>
      <c r="R4" s="791"/>
      <c r="S4" s="791"/>
      <c r="T4" s="791"/>
      <c r="U4" s="791"/>
      <c r="V4" s="791"/>
      <c r="W4" s="791"/>
      <c r="X4" s="791"/>
      <c r="Y4" s="791"/>
      <c r="Z4" s="791"/>
      <c r="AA4" s="791"/>
      <c r="AB4" s="791"/>
      <c r="AC4" s="791"/>
      <c r="AD4" s="791"/>
      <c r="AE4" s="791"/>
      <c r="AF4" s="791"/>
      <c r="AG4" s="791"/>
      <c r="AH4" s="791"/>
      <c r="AI4" s="791"/>
      <c r="AJ4" s="791"/>
      <c r="AK4" s="791"/>
      <c r="AL4" s="791"/>
      <c r="AM4" s="791"/>
      <c r="AN4" s="791"/>
      <c r="AO4" s="791"/>
      <c r="AP4" s="791"/>
      <c r="AQ4" s="791"/>
      <c r="AR4" s="791"/>
      <c r="AS4" s="791"/>
      <c r="AT4" s="791"/>
      <c r="AU4" s="791"/>
      <c r="AV4" s="791"/>
      <c r="AW4" s="791"/>
      <c r="AX4" s="791"/>
      <c r="AY4" s="791"/>
      <c r="AZ4" s="791"/>
      <c r="BA4" s="791"/>
      <c r="BB4" s="791"/>
      <c r="BC4" s="791"/>
      <c r="BD4" s="791"/>
      <c r="BE4" s="791"/>
      <c r="BF4" s="93"/>
      <c r="BG4" s="98" t="str">
        <f>'общие сведения'!A123</f>
        <v>дефектолог</v>
      </c>
      <c r="BH4" s="98"/>
      <c r="BI4" s="98" t="str">
        <f>'общие сведения'!D123</f>
        <v>дефектолога</v>
      </c>
      <c r="BJ4" s="98"/>
      <c r="BK4" s="99">
        <f t="shared" ref="BK4:BK31" si="0">LEN(BI4)</f>
        <v>11</v>
      </c>
    </row>
    <row r="5" spans="1:97" ht="15.75" customHeight="1" x14ac:dyDescent="0.2">
      <c r="A5" s="791"/>
      <c r="B5" s="791"/>
      <c r="C5" s="791"/>
      <c r="D5" s="791"/>
      <c r="E5" s="791"/>
      <c r="F5" s="791"/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791"/>
      <c r="R5" s="791"/>
      <c r="S5" s="791"/>
      <c r="T5" s="791"/>
      <c r="U5" s="791"/>
      <c r="V5" s="791"/>
      <c r="W5" s="791"/>
      <c r="X5" s="791"/>
      <c r="Y5" s="791"/>
      <c r="Z5" s="791"/>
      <c r="AA5" s="791"/>
      <c r="AB5" s="791"/>
      <c r="AC5" s="791"/>
      <c r="AD5" s="791"/>
      <c r="AE5" s="791"/>
      <c r="AF5" s="791"/>
      <c r="AG5" s="791"/>
      <c r="AH5" s="791"/>
      <c r="AI5" s="791"/>
      <c r="AJ5" s="791"/>
      <c r="AK5" s="791"/>
      <c r="AL5" s="791"/>
      <c r="AM5" s="791"/>
      <c r="AN5" s="791"/>
      <c r="AO5" s="791"/>
      <c r="AP5" s="791"/>
      <c r="AQ5" s="791"/>
      <c r="AR5" s="791"/>
      <c r="AS5" s="791"/>
      <c r="AT5" s="791"/>
      <c r="AU5" s="791"/>
      <c r="AV5" s="791"/>
      <c r="AW5" s="791"/>
      <c r="AX5" s="791"/>
      <c r="AY5" s="791"/>
      <c r="AZ5" s="791"/>
      <c r="BA5" s="791"/>
      <c r="BB5" s="791"/>
      <c r="BC5" s="791"/>
      <c r="BD5" s="791"/>
      <c r="BE5" s="791"/>
      <c r="BF5" s="93"/>
      <c r="BG5" s="98" t="str">
        <f>'общие сведения'!A124</f>
        <v>инструктор по труду</v>
      </c>
      <c r="BH5" s="98"/>
      <c r="BI5" s="98" t="str">
        <f>'общие сведения'!D124</f>
        <v>инструктора по труду</v>
      </c>
      <c r="BJ5" s="98"/>
      <c r="BK5" s="99">
        <f t="shared" si="0"/>
        <v>20</v>
      </c>
      <c r="BM5" s="100"/>
      <c r="CS5" s="91"/>
    </row>
    <row r="6" spans="1:97" ht="12.75" customHeight="1" x14ac:dyDescent="0.2">
      <c r="A6" s="791"/>
      <c r="B6" s="791"/>
      <c r="C6" s="791"/>
      <c r="D6" s="791"/>
      <c r="E6" s="791"/>
      <c r="F6" s="791"/>
      <c r="G6" s="791"/>
      <c r="H6" s="791"/>
      <c r="I6" s="791"/>
      <c r="J6" s="791"/>
      <c r="K6" s="791"/>
      <c r="L6" s="791"/>
      <c r="M6" s="791"/>
      <c r="N6" s="791"/>
      <c r="O6" s="791"/>
      <c r="P6" s="791"/>
      <c r="Q6" s="791"/>
      <c r="R6" s="791"/>
      <c r="S6" s="791"/>
      <c r="T6" s="791"/>
      <c r="U6" s="791"/>
      <c r="V6" s="791"/>
      <c r="W6" s="791"/>
      <c r="X6" s="791"/>
      <c r="Y6" s="791"/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1"/>
      <c r="AK6" s="791"/>
      <c r="AL6" s="791"/>
      <c r="AM6" s="791"/>
      <c r="AN6" s="791"/>
      <c r="AO6" s="791"/>
      <c r="AP6" s="791"/>
      <c r="AQ6" s="791"/>
      <c r="AR6" s="791"/>
      <c r="AS6" s="791"/>
      <c r="AT6" s="791"/>
      <c r="AU6" s="791"/>
      <c r="AV6" s="791"/>
      <c r="AW6" s="791"/>
      <c r="AX6" s="791"/>
      <c r="AY6" s="791"/>
      <c r="AZ6" s="791"/>
      <c r="BA6" s="791"/>
      <c r="BB6" s="791"/>
      <c r="BC6" s="791"/>
      <c r="BD6" s="791"/>
      <c r="BE6" s="791"/>
      <c r="BF6" s="93"/>
      <c r="BG6" s="98" t="str">
        <f>'общие сведения'!A125</f>
        <v>инструктор по физической культуре</v>
      </c>
      <c r="BH6" s="98"/>
      <c r="BI6" s="98" t="str">
        <f>'общие сведения'!D125</f>
        <v>инструктора по физ. культуре</v>
      </c>
      <c r="BJ6" s="98"/>
      <c r="BK6" s="99">
        <f t="shared" si="0"/>
        <v>28</v>
      </c>
      <c r="BM6" s="100"/>
    </row>
    <row r="7" spans="1:97" ht="15.75" x14ac:dyDescent="0.2">
      <c r="A7" s="101" t="s">
        <v>134</v>
      </c>
      <c r="B7" s="27"/>
      <c r="C7" s="27"/>
      <c r="D7" s="27"/>
      <c r="E7" s="28"/>
      <c r="F7" s="28"/>
      <c r="G7" s="28"/>
      <c r="H7" s="28"/>
      <c r="I7" s="28"/>
      <c r="BF7" s="93"/>
      <c r="BG7" s="98" t="str">
        <f>'общие сведения'!A126</f>
        <v>инструктор по физическому воспитанию</v>
      </c>
      <c r="BH7" s="98"/>
      <c r="BI7" s="98" t="str">
        <f>'общие сведения'!D126</f>
        <v>инструктора по физ.воспитанию</v>
      </c>
      <c r="BJ7" s="98"/>
      <c r="BK7" s="99">
        <f t="shared" si="0"/>
        <v>29</v>
      </c>
      <c r="BM7" s="100"/>
    </row>
    <row r="8" spans="1:97" ht="15.75" x14ac:dyDescent="0.2">
      <c r="A8" s="26"/>
      <c r="B8" s="102"/>
      <c r="C8" s="102"/>
      <c r="D8" s="102"/>
      <c r="E8" s="103"/>
      <c r="F8" s="103"/>
      <c r="G8" s="103"/>
      <c r="H8" s="103"/>
      <c r="I8" s="103"/>
      <c r="BF8" s="93"/>
      <c r="BG8" s="98" t="str">
        <f>'общие сведения'!A127</f>
        <v>инструктор-методист</v>
      </c>
      <c r="BH8" s="98"/>
      <c r="BI8" s="98" t="str">
        <f>'общие сведения'!D127</f>
        <v>инструктора-методиста</v>
      </c>
      <c r="BJ8" s="98"/>
      <c r="BK8" s="99">
        <f t="shared" si="0"/>
        <v>21</v>
      </c>
      <c r="BM8" s="100"/>
    </row>
    <row r="9" spans="1:97" ht="15" x14ac:dyDescent="0.2">
      <c r="A9" s="29" t="s">
        <v>135</v>
      </c>
      <c r="B9" s="29"/>
      <c r="C9" s="29"/>
      <c r="O9" s="789" t="str">
        <f>IF('общие сведения'!C29&lt;&gt;"",PROPER(TRIM('общие сведения'!C29)),"")</f>
        <v/>
      </c>
      <c r="P9" s="789"/>
      <c r="Q9" s="789"/>
      <c r="R9" s="789"/>
      <c r="S9" s="789"/>
      <c r="T9" s="789"/>
      <c r="U9" s="789"/>
      <c r="V9" s="789"/>
      <c r="W9" s="789"/>
      <c r="X9" s="789"/>
      <c r="Y9" s="789"/>
      <c r="Z9" s="789"/>
      <c r="AA9" s="789"/>
      <c r="AB9" s="789"/>
      <c r="AC9" s="789"/>
      <c r="AD9" s="789"/>
      <c r="AE9" s="789"/>
      <c r="AF9" s="789"/>
      <c r="AG9" s="789"/>
      <c r="AH9" s="789"/>
      <c r="AI9" s="789"/>
      <c r="AJ9" s="789"/>
      <c r="AK9" s="789"/>
      <c r="AL9" s="789"/>
      <c r="AM9" s="789"/>
      <c r="AN9" s="789"/>
      <c r="AO9" s="789"/>
      <c r="AP9" s="789"/>
      <c r="AQ9" s="789"/>
      <c r="AR9" s="789"/>
      <c r="AS9" s="789"/>
      <c r="AT9" s="789"/>
      <c r="AU9" s="789"/>
      <c r="AV9" s="789"/>
      <c r="AW9" s="789"/>
      <c r="AX9" s="789"/>
      <c r="AY9" s="789"/>
      <c r="AZ9" s="789"/>
      <c r="BA9" s="789"/>
      <c r="BB9" s="789"/>
      <c r="BC9" s="789"/>
      <c r="BD9" s="789"/>
      <c r="BE9" s="789"/>
      <c r="BF9" s="93"/>
      <c r="BG9" s="98" t="str">
        <f>'общие сведения'!A128</f>
        <v>концертмейстер</v>
      </c>
      <c r="BH9" s="98"/>
      <c r="BI9" s="98" t="str">
        <f>'общие сведения'!D128</f>
        <v>концертмейстера</v>
      </c>
      <c r="BJ9" s="98"/>
      <c r="BK9" s="99">
        <f t="shared" si="0"/>
        <v>15</v>
      </c>
      <c r="BM9" s="21"/>
    </row>
    <row r="10" spans="1:97" s="104" customFormat="1" ht="15" x14ac:dyDescent="0.2">
      <c r="A10" s="29" t="s">
        <v>159</v>
      </c>
      <c r="B10" s="29"/>
      <c r="J10" s="790" t="str">
        <f>IF($O$9="","",'общие сведения'!M33)</f>
        <v/>
      </c>
      <c r="K10" s="790"/>
      <c r="L10" s="790"/>
      <c r="M10" s="790"/>
      <c r="N10" s="790"/>
      <c r="O10" s="790"/>
      <c r="P10" s="790"/>
      <c r="Q10" s="790"/>
      <c r="R10" s="790"/>
      <c r="S10" s="790"/>
      <c r="T10" s="790"/>
      <c r="U10" s="790"/>
      <c r="V10" s="790"/>
      <c r="W10" s="790"/>
      <c r="X10" s="790"/>
      <c r="Y10" s="790"/>
      <c r="Z10" s="790"/>
      <c r="AA10" s="790"/>
      <c r="AB10" s="790"/>
      <c r="AC10" s="790"/>
      <c r="AD10" s="790"/>
      <c r="AE10" s="790"/>
      <c r="AF10" s="790"/>
      <c r="AG10" s="790"/>
      <c r="AH10" s="790"/>
      <c r="AI10" s="790"/>
      <c r="AJ10" s="790"/>
      <c r="AK10" s="790"/>
      <c r="AL10" s="790"/>
      <c r="AM10" s="790"/>
      <c r="AN10" s="790"/>
      <c r="AO10" s="790"/>
      <c r="AP10" s="790"/>
      <c r="AQ10" s="790"/>
      <c r="AR10" s="790"/>
      <c r="AS10" s="790"/>
      <c r="AT10" s="790"/>
      <c r="AU10" s="790"/>
      <c r="AV10" s="790"/>
      <c r="AW10" s="790"/>
      <c r="AX10" s="790"/>
      <c r="AY10" s="790"/>
      <c r="AZ10" s="790"/>
      <c r="BA10" s="790"/>
      <c r="BB10" s="790"/>
      <c r="BC10" s="790"/>
      <c r="BD10" s="790"/>
      <c r="BE10" s="790"/>
      <c r="BF10" s="93"/>
      <c r="BG10" s="98" t="str">
        <f>'общие сведения'!A129</f>
        <v>логопед</v>
      </c>
      <c r="BH10" s="98"/>
      <c r="BI10" s="98" t="str">
        <f>'общие сведения'!D129</f>
        <v>логопеда</v>
      </c>
      <c r="BJ10" s="98"/>
      <c r="BK10" s="99">
        <f t="shared" si="0"/>
        <v>8</v>
      </c>
      <c r="BM10" s="21"/>
      <c r="BN10" s="55"/>
    </row>
    <row r="11" spans="1:97" s="104" customFormat="1" ht="15" customHeight="1" x14ac:dyDescent="0.2">
      <c r="D11" s="789" t="str">
        <f>IF($O$9="","",'общие сведения'!M34)</f>
        <v/>
      </c>
      <c r="E11" s="789"/>
      <c r="F11" s="789"/>
      <c r="G11" s="789"/>
      <c r="H11" s="789"/>
      <c r="I11" s="789"/>
      <c r="J11" s="789"/>
      <c r="K11" s="789"/>
      <c r="L11" s="789"/>
      <c r="M11" s="789"/>
      <c r="N11" s="789"/>
      <c r="O11" s="789"/>
      <c r="P11" s="789"/>
      <c r="Q11" s="789"/>
      <c r="R11" s="789"/>
      <c r="S11" s="789"/>
      <c r="T11" s="789"/>
      <c r="U11" s="789"/>
      <c r="V11" s="789"/>
      <c r="W11" s="789"/>
      <c r="X11" s="789"/>
      <c r="Y11" s="789"/>
      <c r="Z11" s="789"/>
      <c r="AA11" s="789"/>
      <c r="AB11" s="789"/>
      <c r="AC11" s="789"/>
      <c r="AD11" s="789"/>
      <c r="AE11" s="789"/>
      <c r="AF11" s="789"/>
      <c r="AG11" s="789"/>
      <c r="AH11" s="789"/>
      <c r="AI11" s="789"/>
      <c r="AJ11" s="789"/>
      <c r="AK11" s="789"/>
      <c r="AL11" s="789"/>
      <c r="AM11" s="789"/>
      <c r="AN11" s="789"/>
      <c r="AO11" s="789"/>
      <c r="AP11" s="789"/>
      <c r="AQ11" s="789"/>
      <c r="AR11" s="789"/>
      <c r="AS11" s="789"/>
      <c r="AT11" s="789"/>
      <c r="AU11" s="789"/>
      <c r="AV11" s="789"/>
      <c r="AW11" s="789"/>
      <c r="AX11" s="789"/>
      <c r="AY11" s="789"/>
      <c r="AZ11" s="789"/>
      <c r="BA11" s="789"/>
      <c r="BB11" s="789"/>
      <c r="BC11" s="789"/>
      <c r="BD11" s="789"/>
      <c r="BE11" s="789"/>
      <c r="BF11" s="93"/>
      <c r="BG11" s="98" t="str">
        <f>'общие сведения'!A130</f>
        <v>мастер производственного обучения</v>
      </c>
      <c r="BH11" s="98"/>
      <c r="BI11" s="98" t="str">
        <f>'общие сведения'!D130</f>
        <v>мастера п./о.</v>
      </c>
      <c r="BJ11" s="98"/>
      <c r="BK11" s="99">
        <f t="shared" si="0"/>
        <v>13</v>
      </c>
      <c r="BM11" s="21"/>
      <c r="BN11" s="55"/>
    </row>
    <row r="12" spans="1:97" s="104" customFormat="1" ht="14.25" x14ac:dyDescent="0.2">
      <c r="D12" s="786" t="str">
        <f>IF($O$9="","",'общие сведения'!M35)</f>
        <v/>
      </c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786"/>
      <c r="Q12" s="786"/>
      <c r="R12" s="786"/>
      <c r="S12" s="786"/>
      <c r="T12" s="786"/>
      <c r="U12" s="786"/>
      <c r="V12" s="786"/>
      <c r="W12" s="786"/>
      <c r="X12" s="786"/>
      <c r="Y12" s="786"/>
      <c r="Z12" s="786"/>
      <c r="AA12" s="786"/>
      <c r="AB12" s="786"/>
      <c r="AC12" s="786"/>
      <c r="AD12" s="786"/>
      <c r="AE12" s="786"/>
      <c r="AF12" s="786"/>
      <c r="AG12" s="786"/>
      <c r="AH12" s="786"/>
      <c r="AI12" s="786"/>
      <c r="AJ12" s="786"/>
      <c r="AK12" s="786"/>
      <c r="AL12" s="786"/>
      <c r="AM12" s="786"/>
      <c r="AN12" s="786"/>
      <c r="AO12" s="786"/>
      <c r="AP12" s="786"/>
      <c r="AQ12" s="786"/>
      <c r="AR12" s="786"/>
      <c r="AS12" s="786"/>
      <c r="AT12" s="786"/>
      <c r="AU12" s="786"/>
      <c r="AV12" s="786"/>
      <c r="AW12" s="786"/>
      <c r="AX12" s="786"/>
      <c r="AY12" s="786"/>
      <c r="AZ12" s="786"/>
      <c r="BA12" s="786"/>
      <c r="BB12" s="786"/>
      <c r="BC12" s="786"/>
      <c r="BD12" s="786"/>
      <c r="BE12" s="786"/>
      <c r="BF12" s="93"/>
      <c r="BG12" s="98" t="str">
        <f>'общие сведения'!A131</f>
        <v>методист</v>
      </c>
      <c r="BH12" s="98"/>
      <c r="BI12" s="98" t="str">
        <f>'общие сведения'!D131</f>
        <v>методиста</v>
      </c>
      <c r="BJ12" s="98"/>
      <c r="BK12" s="99">
        <f t="shared" si="0"/>
        <v>9</v>
      </c>
      <c r="BM12" s="21"/>
      <c r="BN12" s="55"/>
    </row>
    <row r="13" spans="1:97" s="104" customFormat="1" ht="15" x14ac:dyDescent="0.2">
      <c r="A13" s="29" t="s">
        <v>160</v>
      </c>
      <c r="B13" s="29"/>
      <c r="J13" s="789" t="str">
        <f>IF(O9="","",'общие сведения'!C40)</f>
        <v/>
      </c>
      <c r="K13" s="789"/>
      <c r="L13" s="789"/>
      <c r="M13" s="789"/>
      <c r="N13" s="789"/>
      <c r="O13" s="789"/>
      <c r="P13" s="789"/>
      <c r="Q13" s="789"/>
      <c r="R13" s="789"/>
      <c r="S13" s="789"/>
      <c r="T13" s="789"/>
      <c r="U13" s="789"/>
      <c r="V13" s="789"/>
      <c r="W13" s="789"/>
      <c r="X13" s="789"/>
      <c r="Y13" s="789"/>
      <c r="Z13" s="789"/>
      <c r="AA13" s="789"/>
      <c r="AB13" s="789"/>
      <c r="AC13" s="789"/>
      <c r="AD13" s="789"/>
      <c r="AE13" s="789"/>
      <c r="AF13" s="789"/>
      <c r="AG13" s="789"/>
      <c r="AH13" s="789"/>
      <c r="AI13" s="789"/>
      <c r="AJ13" s="789"/>
      <c r="AK13" s="789"/>
      <c r="AL13" s="789"/>
      <c r="AM13" s="789"/>
      <c r="AN13" s="789"/>
      <c r="AO13" s="789"/>
      <c r="AP13" s="789"/>
      <c r="AQ13" s="789"/>
      <c r="AR13" s="789"/>
      <c r="AS13" s="789"/>
      <c r="AT13" s="789"/>
      <c r="AU13" s="789"/>
      <c r="AV13" s="789"/>
      <c r="AW13" s="789"/>
      <c r="AX13" s="789"/>
      <c r="AY13" s="789"/>
      <c r="AZ13" s="789"/>
      <c r="BA13" s="789"/>
      <c r="BB13" s="789"/>
      <c r="BC13" s="789"/>
      <c r="BD13" s="789"/>
      <c r="BE13" s="789"/>
      <c r="BF13" s="93"/>
      <c r="BG13" s="98" t="str">
        <f>'общие сведения'!A132</f>
        <v>музыкальный руководитель</v>
      </c>
      <c r="BH13" s="98"/>
      <c r="BI13" s="98" t="str">
        <f>'общие сведения'!D132</f>
        <v>музыкального руководителя</v>
      </c>
      <c r="BJ13" s="98"/>
      <c r="BK13" s="99">
        <f t="shared" si="0"/>
        <v>25</v>
      </c>
      <c r="BM13" s="21"/>
      <c r="BN13" s="55"/>
    </row>
    <row r="14" spans="1:97" s="104" customFormat="1" ht="15" x14ac:dyDescent="0.2">
      <c r="A14" s="29" t="s">
        <v>136</v>
      </c>
      <c r="B14" s="29"/>
      <c r="C14" s="29"/>
      <c r="Q14" s="785" t="str">
        <f>IF(O9="","",IF('общие сведения'!D31="муниципальный район",'общие сведения'!G31,'общие сведения'!D31))</f>
        <v/>
      </c>
      <c r="R14" s="785"/>
      <c r="S14" s="785"/>
      <c r="T14" s="785"/>
      <c r="U14" s="785"/>
      <c r="V14" s="785"/>
      <c r="W14" s="785"/>
      <c r="X14" s="785"/>
      <c r="Y14" s="785"/>
      <c r="Z14" s="785"/>
      <c r="AA14" s="785"/>
      <c r="AB14" s="785"/>
      <c r="AC14" s="785"/>
      <c r="AD14" s="785"/>
      <c r="AE14" s="785"/>
      <c r="AF14" s="785"/>
      <c r="AG14" s="785"/>
      <c r="AH14" s="785"/>
      <c r="AI14" s="785"/>
      <c r="AJ14" s="785"/>
      <c r="AK14" s="786" t="str">
        <f>IF(O9="","",IF('общие сведения'!D31="муниципальный район",'общие сведения'!D31,'общие сведения'!G31))</f>
        <v/>
      </c>
      <c r="AL14" s="786"/>
      <c r="AM14" s="786"/>
      <c r="AN14" s="786"/>
      <c r="AO14" s="786"/>
      <c r="AP14" s="786"/>
      <c r="AQ14" s="786"/>
      <c r="AR14" s="786"/>
      <c r="AS14" s="786"/>
      <c r="AT14" s="786"/>
      <c r="AU14" s="786"/>
      <c r="AV14" s="786"/>
      <c r="AW14" s="786"/>
      <c r="AX14" s="786"/>
      <c r="AY14" s="786"/>
      <c r="AZ14" s="786"/>
      <c r="BA14" s="786"/>
      <c r="BB14" s="786"/>
      <c r="BC14" s="786"/>
      <c r="BD14" s="786"/>
      <c r="BE14" s="786"/>
      <c r="BF14" s="93"/>
      <c r="BG14" s="98" t="str">
        <f>'общие сведения'!A133</f>
        <v>педагог</v>
      </c>
      <c r="BH14" s="98"/>
      <c r="BI14" s="98" t="str">
        <f>'общие сведения'!D133</f>
        <v>педагога</v>
      </c>
      <c r="BJ14" s="98"/>
      <c r="BK14" s="99">
        <f t="shared" si="0"/>
        <v>8</v>
      </c>
    </row>
    <row r="15" spans="1:97" s="104" customFormat="1" ht="15" x14ac:dyDescent="0.2">
      <c r="A15" s="29" t="s">
        <v>164</v>
      </c>
      <c r="B15" s="29"/>
      <c r="C15" s="29"/>
      <c r="Q15" s="787" t="str">
        <f>IF(FIO="","",'общие сведения'!D49)</f>
        <v/>
      </c>
      <c r="R15" s="787"/>
      <c r="S15" s="787"/>
      <c r="T15" s="787"/>
      <c r="U15" s="783" t="str">
        <f>IF(O9="","",'общие сведения'!E49)</f>
        <v/>
      </c>
      <c r="V15" s="783"/>
      <c r="W15" s="783"/>
      <c r="X15" s="783"/>
      <c r="Y15" s="783"/>
      <c r="BF15" s="93"/>
      <c r="BG15" s="98" t="str">
        <f>'общие сведения'!A134</f>
        <v>педагог дополнительного образования</v>
      </c>
      <c r="BH15" s="98"/>
      <c r="BI15" s="98" t="str">
        <f>'общие сведения'!D134</f>
        <v>педагога доп. образования</v>
      </c>
      <c r="BJ15" s="98"/>
      <c r="BK15" s="99">
        <f t="shared" si="0"/>
        <v>25</v>
      </c>
    </row>
    <row r="16" spans="1:97" s="104" customFormat="1" ht="15" x14ac:dyDescent="0.2">
      <c r="A16" s="29" t="s">
        <v>165</v>
      </c>
      <c r="B16" s="29"/>
      <c r="C16" s="29"/>
      <c r="X16" s="776" t="str">
        <f>IF(O9&lt;&gt;"",'общие сведения'!D53,"")</f>
        <v/>
      </c>
      <c r="Y16" s="776"/>
      <c r="Z16" s="776"/>
      <c r="AA16" s="776"/>
      <c r="AB16" s="776"/>
      <c r="AC16" s="776"/>
      <c r="AE16" s="29" t="s">
        <v>166</v>
      </c>
      <c r="AO16" s="788" t="str">
        <f>IF(OR('общие сведения'!I53="",X16=""),"",'общие сведения'!I53)</f>
        <v/>
      </c>
      <c r="AP16" s="788"/>
      <c r="AQ16" s="788"/>
      <c r="AR16" s="788"/>
      <c r="AS16" s="788"/>
      <c r="AT16" s="788"/>
      <c r="AU16" s="788"/>
      <c r="AV16" s="788"/>
      <c r="BE16" s="63"/>
      <c r="BF16" s="93"/>
      <c r="BG16" s="98" t="str">
        <f>'общие сведения'!A135</f>
        <v>педагог-организатор</v>
      </c>
      <c r="BH16" s="98"/>
      <c r="BI16" s="98" t="str">
        <f>'общие сведения'!D135</f>
        <v>педагога-организатора</v>
      </c>
      <c r="BJ16" s="98"/>
      <c r="BK16" s="99">
        <f t="shared" si="0"/>
        <v>21</v>
      </c>
    </row>
    <row r="17" spans="1:63" s="104" customFormat="1" ht="15" x14ac:dyDescent="0.2">
      <c r="A17" s="29" t="s">
        <v>137</v>
      </c>
      <c r="B17" s="29"/>
      <c r="C17" s="29"/>
      <c r="X17" s="776" t="str">
        <f>IF(O9&lt;&gt;"",'общие сведения'!D55,"")</f>
        <v/>
      </c>
      <c r="Y17" s="776"/>
      <c r="Z17" s="776"/>
      <c r="AA17" s="776"/>
      <c r="AB17" s="776"/>
      <c r="AC17" s="776"/>
      <c r="BF17" s="93"/>
      <c r="BG17" s="98" t="str">
        <f>'общие сведения'!A136</f>
        <v>педагог-психолог</v>
      </c>
      <c r="BH17" s="98"/>
      <c r="BI17" s="98" t="str">
        <f>'общие сведения'!D136</f>
        <v>педагога-психолога</v>
      </c>
      <c r="BJ17" s="98"/>
      <c r="BK17" s="99">
        <f t="shared" si="0"/>
        <v>18</v>
      </c>
    </row>
    <row r="18" spans="1:63" s="104" customFormat="1" x14ac:dyDescent="0.2">
      <c r="BF18" s="93"/>
      <c r="BG18" s="98" t="str">
        <f>'общие сведения'!A137</f>
        <v>преподаватель</v>
      </c>
      <c r="BH18" s="98"/>
      <c r="BI18" s="98" t="str">
        <f>'общие сведения'!D137</f>
        <v>преподавателя</v>
      </c>
      <c r="BJ18" s="98"/>
      <c r="BK18" s="99">
        <f t="shared" si="0"/>
        <v>13</v>
      </c>
    </row>
    <row r="19" spans="1:63" s="104" customFormat="1" ht="13.5" customHeight="1" x14ac:dyDescent="0.2">
      <c r="A19" s="784" t="s">
        <v>24</v>
      </c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784"/>
      <c r="S19" s="784"/>
      <c r="T19" s="784"/>
      <c r="U19" s="784"/>
      <c r="V19" s="784"/>
      <c r="W19" s="784"/>
      <c r="X19" s="784"/>
      <c r="Y19" s="784"/>
      <c r="Z19" s="784"/>
      <c r="AA19" s="784"/>
      <c r="AB19" s="784"/>
      <c r="AC19" s="784"/>
      <c r="AD19" s="784"/>
      <c r="AE19" s="784"/>
      <c r="AF19" s="784"/>
      <c r="AG19" s="784"/>
      <c r="AH19" s="784"/>
      <c r="AI19" s="784"/>
      <c r="AJ19" s="784"/>
      <c r="AK19" s="784"/>
      <c r="AL19" s="784"/>
      <c r="AM19" s="784"/>
      <c r="AN19" s="784"/>
      <c r="AO19" s="784"/>
      <c r="AP19" s="784"/>
      <c r="AQ19" s="784"/>
      <c r="AR19" s="784"/>
      <c r="AS19" s="784"/>
      <c r="AT19" s="784"/>
      <c r="AU19" s="784"/>
      <c r="AV19" s="784"/>
      <c r="AW19" s="784"/>
      <c r="AX19" s="784"/>
      <c r="AY19" s="784"/>
      <c r="AZ19" s="784"/>
      <c r="BA19" s="784"/>
      <c r="BB19" s="784"/>
      <c r="BC19" s="784"/>
      <c r="BD19" s="784"/>
      <c r="BE19" s="784"/>
      <c r="BF19" s="93"/>
      <c r="BG19" s="98" t="str">
        <f>'общие сведения'!A138</f>
        <v xml:space="preserve">преподаватель-организатор </v>
      </c>
      <c r="BH19" s="98"/>
      <c r="BI19" s="98" t="str">
        <f>'общие сведения'!D138</f>
        <v xml:space="preserve">преподавателя-организатора </v>
      </c>
      <c r="BJ19" s="98"/>
      <c r="BK19" s="99">
        <f t="shared" si="0"/>
        <v>27</v>
      </c>
    </row>
    <row r="20" spans="1:63" s="104" customFormat="1" ht="27.75" customHeight="1" x14ac:dyDescent="0.2">
      <c r="A20" s="784"/>
      <c r="B20" s="784"/>
      <c r="C20" s="784"/>
      <c r="D20" s="784"/>
      <c r="E20" s="784"/>
      <c r="F20" s="784"/>
      <c r="G20" s="784"/>
      <c r="H20" s="784"/>
      <c r="I20" s="784"/>
      <c r="J20" s="784"/>
      <c r="K20" s="784"/>
      <c r="L20" s="784"/>
      <c r="M20" s="784"/>
      <c r="N20" s="784"/>
      <c r="O20" s="784"/>
      <c r="P20" s="784"/>
      <c r="Q20" s="784"/>
      <c r="R20" s="784"/>
      <c r="S20" s="784"/>
      <c r="T20" s="784"/>
      <c r="U20" s="784"/>
      <c r="V20" s="784"/>
      <c r="W20" s="784"/>
      <c r="X20" s="784"/>
      <c r="Y20" s="784"/>
      <c r="Z20" s="784"/>
      <c r="AA20" s="784"/>
      <c r="AB20" s="784"/>
      <c r="AC20" s="784"/>
      <c r="AD20" s="784"/>
      <c r="AE20" s="784"/>
      <c r="AF20" s="784"/>
      <c r="AG20" s="784"/>
      <c r="AH20" s="784"/>
      <c r="AI20" s="784"/>
      <c r="AJ20" s="784"/>
      <c r="AK20" s="784"/>
      <c r="AL20" s="784"/>
      <c r="AM20" s="784"/>
      <c r="AN20" s="784"/>
      <c r="AO20" s="784"/>
      <c r="AP20" s="784"/>
      <c r="AQ20" s="784"/>
      <c r="AR20" s="784"/>
      <c r="AS20" s="784"/>
      <c r="AT20" s="784"/>
      <c r="AU20" s="784"/>
      <c r="AV20" s="784"/>
      <c r="AW20" s="784"/>
      <c r="AX20" s="784"/>
      <c r="AY20" s="784"/>
      <c r="AZ20" s="784"/>
      <c r="BA20" s="784"/>
      <c r="BB20" s="784"/>
      <c r="BC20" s="784"/>
      <c r="BD20" s="784"/>
      <c r="BE20" s="784"/>
      <c r="BF20" s="93"/>
      <c r="BG20" s="98" t="str">
        <f>'общие сведения'!A139</f>
        <v>психолог</v>
      </c>
      <c r="BH20" s="98"/>
      <c r="BI20" s="98" t="str">
        <f>'общие сведения'!D139</f>
        <v>психолога</v>
      </c>
      <c r="BJ20" s="98"/>
      <c r="BK20" s="99">
        <f t="shared" si="0"/>
        <v>9</v>
      </c>
    </row>
    <row r="21" spans="1:63" s="104" customFormat="1" ht="13.5" customHeight="1" x14ac:dyDescent="0.2">
      <c r="A21" s="793" t="s">
        <v>531</v>
      </c>
      <c r="B21" s="793"/>
      <c r="C21" s="793"/>
      <c r="D21" s="793"/>
      <c r="E21" s="793"/>
      <c r="F21" s="793"/>
      <c r="G21" s="793"/>
      <c r="H21" s="793"/>
      <c r="I21" s="793"/>
      <c r="J21" s="793"/>
      <c r="K21" s="793"/>
      <c r="L21" s="793"/>
      <c r="M21" s="793"/>
      <c r="N21" s="793"/>
      <c r="O21" s="793"/>
      <c r="P21" s="793"/>
      <c r="Q21" s="793"/>
      <c r="R21" s="793"/>
      <c r="S21" s="793"/>
      <c r="T21" s="793"/>
      <c r="U21" s="793"/>
      <c r="V21" s="793"/>
      <c r="W21" s="793"/>
      <c r="X21" s="793"/>
      <c r="Y21" s="793"/>
      <c r="Z21" s="793"/>
      <c r="AA21" s="793"/>
      <c r="AB21" s="793"/>
      <c r="AC21" s="793"/>
      <c r="AD21" s="793"/>
      <c r="AE21" s="793"/>
      <c r="AF21" s="793"/>
      <c r="AG21" s="793"/>
      <c r="AH21" s="793"/>
      <c r="AI21" s="793"/>
      <c r="AJ21" s="793"/>
      <c r="AK21" s="793"/>
      <c r="AL21" s="793"/>
      <c r="AM21" s="793"/>
      <c r="AN21" s="793"/>
      <c r="AO21" s="793"/>
      <c r="AP21" s="793"/>
      <c r="AQ21" s="793"/>
      <c r="AR21" s="793"/>
      <c r="AS21" s="793"/>
      <c r="AT21" s="793"/>
      <c r="AU21" s="793"/>
      <c r="AV21" s="793"/>
      <c r="AW21" s="793"/>
      <c r="AX21" s="793"/>
      <c r="AY21" s="793"/>
      <c r="AZ21" s="793"/>
      <c r="BA21" s="793"/>
      <c r="BB21" s="793"/>
      <c r="BC21" s="793"/>
      <c r="BD21" s="793"/>
      <c r="BE21" s="793"/>
      <c r="BF21" s="93"/>
      <c r="BG21" s="98" t="str">
        <f>'общие сведения'!A140</f>
        <v>руководитель физ.воспитания</v>
      </c>
      <c r="BH21" s="98"/>
      <c r="BI21" s="98" t="str">
        <f>'общие сведения'!D140</f>
        <v>руководителя физ. воспитания</v>
      </c>
      <c r="BJ21" s="98"/>
      <c r="BK21" s="99">
        <f t="shared" si="0"/>
        <v>28</v>
      </c>
    </row>
    <row r="22" spans="1:63" s="104" customFormat="1" x14ac:dyDescent="0.2">
      <c r="A22" s="793"/>
      <c r="B22" s="793"/>
      <c r="C22" s="793"/>
      <c r="D22" s="793"/>
      <c r="E22" s="793"/>
      <c r="F22" s="793"/>
      <c r="G22" s="793"/>
      <c r="H22" s="793"/>
      <c r="I22" s="793"/>
      <c r="J22" s="793"/>
      <c r="K22" s="793"/>
      <c r="L22" s="793"/>
      <c r="M22" s="793"/>
      <c r="N22" s="793"/>
      <c r="O22" s="793"/>
      <c r="P22" s="793"/>
      <c r="Q22" s="793"/>
      <c r="R22" s="793"/>
      <c r="S22" s="793"/>
      <c r="T22" s="793"/>
      <c r="U22" s="793"/>
      <c r="V22" s="793"/>
      <c r="W22" s="793"/>
      <c r="X22" s="793"/>
      <c r="Y22" s="793"/>
      <c r="Z22" s="793"/>
      <c r="AA22" s="793"/>
      <c r="AB22" s="793"/>
      <c r="AC22" s="793"/>
      <c r="AD22" s="793"/>
      <c r="AE22" s="793"/>
      <c r="AF22" s="793"/>
      <c r="AG22" s="793"/>
      <c r="AH22" s="793"/>
      <c r="AI22" s="793"/>
      <c r="AJ22" s="793"/>
      <c r="AK22" s="793"/>
      <c r="AL22" s="793"/>
      <c r="AM22" s="793"/>
      <c r="AN22" s="793"/>
      <c r="AO22" s="793"/>
      <c r="AP22" s="793"/>
      <c r="AQ22" s="793"/>
      <c r="AR22" s="793"/>
      <c r="AS22" s="793"/>
      <c r="AT22" s="793"/>
      <c r="AU22" s="793"/>
      <c r="AV22" s="793"/>
      <c r="AW22" s="793"/>
      <c r="AX22" s="793"/>
      <c r="AY22" s="793"/>
      <c r="AZ22" s="793"/>
      <c r="BA22" s="793"/>
      <c r="BB22" s="793"/>
      <c r="BC22" s="793"/>
      <c r="BD22" s="793"/>
      <c r="BE22" s="793"/>
      <c r="BF22" s="93"/>
      <c r="BG22" s="98" t="str">
        <f>'общие сведения'!A141</f>
        <v>социальный педагог</v>
      </c>
      <c r="BH22" s="98"/>
      <c r="BI22" s="98" t="str">
        <f>'общие сведения'!D141</f>
        <v>социального педагога</v>
      </c>
      <c r="BJ22" s="98"/>
      <c r="BK22" s="99">
        <f t="shared" si="0"/>
        <v>20</v>
      </c>
    </row>
    <row r="23" spans="1:63" ht="14.25" customHeight="1" x14ac:dyDescent="0.2">
      <c r="A23" s="793"/>
      <c r="B23" s="793"/>
      <c r="C23" s="793"/>
      <c r="D23" s="793"/>
      <c r="E23" s="793"/>
      <c r="F23" s="793"/>
      <c r="G23" s="793"/>
      <c r="H23" s="793"/>
      <c r="I23" s="793"/>
      <c r="J23" s="793"/>
      <c r="K23" s="793"/>
      <c r="L23" s="793"/>
      <c r="M23" s="793"/>
      <c r="N23" s="793"/>
      <c r="O23" s="793"/>
      <c r="P23" s="793"/>
      <c r="Q23" s="793"/>
      <c r="R23" s="793"/>
      <c r="S23" s="793"/>
      <c r="T23" s="793"/>
      <c r="U23" s="793"/>
      <c r="V23" s="793"/>
      <c r="W23" s="793"/>
      <c r="X23" s="793"/>
      <c r="Y23" s="793"/>
      <c r="Z23" s="793"/>
      <c r="AA23" s="793"/>
      <c r="AB23" s="793"/>
      <c r="AC23" s="793"/>
      <c r="AD23" s="793"/>
      <c r="AE23" s="793"/>
      <c r="AF23" s="793"/>
      <c r="AG23" s="793"/>
      <c r="AH23" s="793"/>
      <c r="AI23" s="793"/>
      <c r="AJ23" s="793"/>
      <c r="AK23" s="793"/>
      <c r="AL23" s="793"/>
      <c r="AM23" s="793"/>
      <c r="AN23" s="793"/>
      <c r="AO23" s="793"/>
      <c r="AP23" s="793"/>
      <c r="AQ23" s="793"/>
      <c r="AR23" s="793"/>
      <c r="AS23" s="793"/>
      <c r="AT23" s="793"/>
      <c r="AU23" s="793"/>
      <c r="AV23" s="793"/>
      <c r="AW23" s="793"/>
      <c r="AX23" s="793"/>
      <c r="AY23" s="793"/>
      <c r="AZ23" s="793"/>
      <c r="BA23" s="793"/>
      <c r="BB23" s="793"/>
      <c r="BC23" s="793"/>
      <c r="BD23" s="793"/>
      <c r="BE23" s="793"/>
      <c r="BF23" s="93"/>
      <c r="BG23" s="98" t="str">
        <f>'общие сведения'!A142</f>
        <v>старший воспитатель</v>
      </c>
      <c r="BH23" s="98"/>
      <c r="BI23" s="98" t="str">
        <f>'общие сведения'!D142</f>
        <v>старшего воспитателя</v>
      </c>
      <c r="BJ23" s="98"/>
      <c r="BK23" s="99">
        <f t="shared" si="0"/>
        <v>20</v>
      </c>
    </row>
    <row r="24" spans="1:63" ht="14.25" customHeight="1" x14ac:dyDescent="0.2">
      <c r="A24" s="793"/>
      <c r="B24" s="793"/>
      <c r="C24" s="793"/>
      <c r="D24" s="793"/>
      <c r="E24" s="793"/>
      <c r="F24" s="793"/>
      <c r="G24" s="793"/>
      <c r="H24" s="793"/>
      <c r="I24" s="793"/>
      <c r="J24" s="793"/>
      <c r="K24" s="793"/>
      <c r="L24" s="793"/>
      <c r="M24" s="793"/>
      <c r="N24" s="793"/>
      <c r="O24" s="793"/>
      <c r="P24" s="793"/>
      <c r="Q24" s="793"/>
      <c r="R24" s="793"/>
      <c r="S24" s="793"/>
      <c r="T24" s="793"/>
      <c r="U24" s="793"/>
      <c r="V24" s="793"/>
      <c r="W24" s="793"/>
      <c r="X24" s="793"/>
      <c r="Y24" s="793"/>
      <c r="Z24" s="793"/>
      <c r="AA24" s="793"/>
      <c r="AB24" s="793"/>
      <c r="AC24" s="793"/>
      <c r="AD24" s="793"/>
      <c r="AE24" s="793"/>
      <c r="AF24" s="793"/>
      <c r="AG24" s="793"/>
      <c r="AH24" s="793"/>
      <c r="AI24" s="793"/>
      <c r="AJ24" s="793"/>
      <c r="AK24" s="793"/>
      <c r="AL24" s="793"/>
      <c r="AM24" s="793"/>
      <c r="AN24" s="793"/>
      <c r="AO24" s="793"/>
      <c r="AP24" s="793"/>
      <c r="AQ24" s="793"/>
      <c r="AR24" s="793"/>
      <c r="AS24" s="793"/>
      <c r="AT24" s="793"/>
      <c r="AU24" s="793"/>
      <c r="AV24" s="793"/>
      <c r="AW24" s="793"/>
      <c r="AX24" s="793"/>
      <c r="AY24" s="793"/>
      <c r="AZ24" s="793"/>
      <c r="BA24" s="793"/>
      <c r="BB24" s="793"/>
      <c r="BC24" s="793"/>
      <c r="BD24" s="793"/>
      <c r="BE24" s="793"/>
      <c r="BF24" s="93"/>
      <c r="BG24" s="98" t="str">
        <f>'общие сведения'!A143</f>
        <v>тренер</v>
      </c>
      <c r="BH24" s="98"/>
      <c r="BI24" s="98" t="str">
        <f>'общие сведения'!D143</f>
        <v>тренера</v>
      </c>
      <c r="BJ24" s="98"/>
      <c r="BK24" s="99">
        <f t="shared" si="0"/>
        <v>7</v>
      </c>
    </row>
    <row r="25" spans="1:63" ht="13.5" x14ac:dyDescent="0.2">
      <c r="A25" s="32"/>
      <c r="B25" s="37" t="s">
        <v>25</v>
      </c>
      <c r="D25" s="37"/>
      <c r="E25" s="37"/>
      <c r="F25" s="37"/>
      <c r="G25" s="37"/>
      <c r="H25" s="37"/>
      <c r="I25" s="37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93"/>
      <c r="BG25" s="98" t="str">
        <f>'общие сведения'!A144</f>
        <v>тренер-преподаватель</v>
      </c>
      <c r="BH25" s="98"/>
      <c r="BI25" s="98" t="str">
        <f>'общие сведения'!D144</f>
        <v>тренера-преподавателя</v>
      </c>
      <c r="BJ25" s="98"/>
      <c r="BK25" s="99">
        <f t="shared" si="0"/>
        <v>21</v>
      </c>
    </row>
    <row r="26" spans="1:63" ht="12.75" customHeight="1" x14ac:dyDescent="0.2">
      <c r="B26" s="38" t="s">
        <v>149</v>
      </c>
      <c r="C26" s="650" t="s">
        <v>503</v>
      </c>
      <c r="D26" s="650"/>
      <c r="E26" s="650"/>
      <c r="F26" s="650"/>
      <c r="G26" s="650"/>
      <c r="H26" s="650"/>
      <c r="I26" s="650"/>
      <c r="J26" s="650"/>
      <c r="K26" s="650"/>
      <c r="L26" s="650"/>
      <c r="M26" s="650"/>
      <c r="N26" s="650"/>
      <c r="O26" s="650"/>
      <c r="P26" s="650"/>
      <c r="Q26" s="650"/>
      <c r="R26" s="650"/>
      <c r="S26" s="650"/>
      <c r="T26" s="650"/>
      <c r="U26" s="650"/>
      <c r="V26" s="650"/>
      <c r="W26" s="650"/>
      <c r="X26" s="650"/>
      <c r="Y26" s="650"/>
      <c r="Z26" s="650"/>
      <c r="AA26" s="650"/>
      <c r="AB26" s="650"/>
      <c r="AC26" s="650"/>
      <c r="AD26" s="650"/>
      <c r="AE26" s="650"/>
      <c r="AF26" s="650"/>
      <c r="AG26" s="650"/>
      <c r="AH26" s="650"/>
      <c r="AI26" s="650"/>
      <c r="AJ26" s="650"/>
      <c r="AK26" s="650"/>
      <c r="AL26" s="650"/>
      <c r="AM26" s="650"/>
      <c r="AN26" s="650"/>
      <c r="AO26" s="650"/>
      <c r="AP26" s="650"/>
      <c r="AQ26" s="650"/>
      <c r="AR26" s="650"/>
      <c r="AS26" s="650"/>
      <c r="AT26" s="650"/>
      <c r="AU26" s="650"/>
      <c r="AV26" s="650"/>
      <c r="AW26" s="650"/>
      <c r="AX26" s="650"/>
      <c r="AY26" s="650"/>
      <c r="AZ26" s="650"/>
      <c r="BA26" s="650"/>
      <c r="BB26" s="650"/>
      <c r="BC26" s="650"/>
      <c r="BD26" s="650"/>
      <c r="BE26" s="650"/>
      <c r="BF26" s="93"/>
      <c r="BG26" s="98" t="str">
        <f>'общие сведения'!A145</f>
        <v>учитель</v>
      </c>
      <c r="BH26" s="98"/>
      <c r="BI26" s="98" t="str">
        <f>'общие сведения'!D145</f>
        <v>учителя</v>
      </c>
      <c r="BJ26" s="98"/>
      <c r="BK26" s="99">
        <f t="shared" si="0"/>
        <v>7</v>
      </c>
    </row>
    <row r="27" spans="1:63" ht="12.75" customHeight="1" x14ac:dyDescent="0.2">
      <c r="A27" s="38"/>
      <c r="B27" s="38"/>
      <c r="C27" s="650"/>
      <c r="D27" s="650"/>
      <c r="E27" s="650"/>
      <c r="F27" s="650"/>
      <c r="G27" s="650"/>
      <c r="H27" s="650"/>
      <c r="I27" s="650"/>
      <c r="J27" s="650"/>
      <c r="K27" s="650"/>
      <c r="L27" s="650"/>
      <c r="M27" s="650"/>
      <c r="N27" s="650"/>
      <c r="O27" s="650"/>
      <c r="P27" s="650"/>
      <c r="Q27" s="650"/>
      <c r="R27" s="650"/>
      <c r="S27" s="650"/>
      <c r="T27" s="650"/>
      <c r="U27" s="650"/>
      <c r="V27" s="650"/>
      <c r="W27" s="650"/>
      <c r="X27" s="650"/>
      <c r="Y27" s="650"/>
      <c r="Z27" s="650"/>
      <c r="AA27" s="650"/>
      <c r="AB27" s="650"/>
      <c r="AC27" s="650"/>
      <c r="AD27" s="650"/>
      <c r="AE27" s="650"/>
      <c r="AF27" s="650"/>
      <c r="AG27" s="650"/>
      <c r="AH27" s="650"/>
      <c r="AI27" s="650"/>
      <c r="AJ27" s="650"/>
      <c r="AK27" s="650"/>
      <c r="AL27" s="650"/>
      <c r="AM27" s="650"/>
      <c r="AN27" s="650"/>
      <c r="AO27" s="650"/>
      <c r="AP27" s="650"/>
      <c r="AQ27" s="650"/>
      <c r="AR27" s="650"/>
      <c r="AS27" s="650"/>
      <c r="AT27" s="650"/>
      <c r="AU27" s="650"/>
      <c r="AV27" s="650"/>
      <c r="AW27" s="650"/>
      <c r="AX27" s="650"/>
      <c r="AY27" s="650"/>
      <c r="AZ27" s="650"/>
      <c r="BA27" s="650"/>
      <c r="BB27" s="650"/>
      <c r="BC27" s="650"/>
      <c r="BD27" s="650"/>
      <c r="BE27" s="650"/>
      <c r="BF27" s="93"/>
      <c r="BG27" s="98" t="str">
        <f>'общие сведения'!A146</f>
        <v>учитель-дефектолог</v>
      </c>
      <c r="BH27" s="98"/>
      <c r="BI27" s="98" t="str">
        <f>'общие сведения'!D146</f>
        <v>учителя-дефектолога</v>
      </c>
      <c r="BJ27" s="98"/>
      <c r="BK27" s="99">
        <f t="shared" si="0"/>
        <v>19</v>
      </c>
    </row>
    <row r="28" spans="1:63" ht="12.75" customHeight="1" x14ac:dyDescent="0.2">
      <c r="A28" s="38"/>
      <c r="B28" s="38"/>
      <c r="C28" s="650"/>
      <c r="D28" s="650"/>
      <c r="E28" s="650"/>
      <c r="F28" s="650"/>
      <c r="G28" s="650"/>
      <c r="H28" s="650"/>
      <c r="I28" s="650"/>
      <c r="J28" s="650"/>
      <c r="K28" s="650"/>
      <c r="L28" s="650"/>
      <c r="M28" s="650"/>
      <c r="N28" s="650"/>
      <c r="O28" s="650"/>
      <c r="P28" s="650"/>
      <c r="Q28" s="650"/>
      <c r="R28" s="650"/>
      <c r="S28" s="650"/>
      <c r="T28" s="650"/>
      <c r="U28" s="650"/>
      <c r="V28" s="650"/>
      <c r="W28" s="650"/>
      <c r="X28" s="650"/>
      <c r="Y28" s="650"/>
      <c r="Z28" s="650"/>
      <c r="AA28" s="650"/>
      <c r="AB28" s="650"/>
      <c r="AC28" s="650"/>
      <c r="AD28" s="650"/>
      <c r="AE28" s="650"/>
      <c r="AF28" s="650"/>
      <c r="AG28" s="650"/>
      <c r="AH28" s="650"/>
      <c r="AI28" s="650"/>
      <c r="AJ28" s="650"/>
      <c r="AK28" s="650"/>
      <c r="AL28" s="650"/>
      <c r="AM28" s="650"/>
      <c r="AN28" s="650"/>
      <c r="AO28" s="650"/>
      <c r="AP28" s="650"/>
      <c r="AQ28" s="650"/>
      <c r="AR28" s="650"/>
      <c r="AS28" s="650"/>
      <c r="AT28" s="650"/>
      <c r="AU28" s="650"/>
      <c r="AV28" s="650"/>
      <c r="AW28" s="650"/>
      <c r="AX28" s="650"/>
      <c r="AY28" s="650"/>
      <c r="AZ28" s="650"/>
      <c r="BA28" s="650"/>
      <c r="BB28" s="650"/>
      <c r="BC28" s="650"/>
      <c r="BD28" s="650"/>
      <c r="BE28" s="650"/>
      <c r="BF28" s="93"/>
      <c r="BG28" s="98" t="str">
        <f>'общие сведения'!A147</f>
        <v>учитель-логопед</v>
      </c>
      <c r="BH28" s="98"/>
      <c r="BI28" s="98" t="str">
        <f>'общие сведения'!D147</f>
        <v>учителя-логопеда</v>
      </c>
      <c r="BJ28" s="98"/>
      <c r="BK28" s="99">
        <f t="shared" si="0"/>
        <v>16</v>
      </c>
    </row>
    <row r="29" spans="1:63" ht="18" customHeight="1" x14ac:dyDescent="0.2">
      <c r="A29" s="38"/>
      <c r="B29" s="38"/>
      <c r="C29" s="650"/>
      <c r="D29" s="650"/>
      <c r="E29" s="650"/>
      <c r="F29" s="650"/>
      <c r="G29" s="650"/>
      <c r="H29" s="650"/>
      <c r="I29" s="650"/>
      <c r="J29" s="650"/>
      <c r="K29" s="650"/>
      <c r="L29" s="650"/>
      <c r="M29" s="650"/>
      <c r="N29" s="650"/>
      <c r="O29" s="650"/>
      <c r="P29" s="650"/>
      <c r="Q29" s="650"/>
      <c r="R29" s="650"/>
      <c r="S29" s="650"/>
      <c r="T29" s="650"/>
      <c r="U29" s="650"/>
      <c r="V29" s="650"/>
      <c r="W29" s="650"/>
      <c r="X29" s="650"/>
      <c r="Y29" s="650"/>
      <c r="Z29" s="650"/>
      <c r="AA29" s="650"/>
      <c r="AB29" s="650"/>
      <c r="AC29" s="650"/>
      <c r="AD29" s="650"/>
      <c r="AE29" s="650"/>
      <c r="AF29" s="650"/>
      <c r="AG29" s="650"/>
      <c r="AH29" s="650"/>
      <c r="AI29" s="650"/>
      <c r="AJ29" s="650"/>
      <c r="AK29" s="650"/>
      <c r="AL29" s="650"/>
      <c r="AM29" s="650"/>
      <c r="AN29" s="650"/>
      <c r="AO29" s="650"/>
      <c r="AP29" s="650"/>
      <c r="AQ29" s="650"/>
      <c r="AR29" s="650"/>
      <c r="AS29" s="650"/>
      <c r="AT29" s="650"/>
      <c r="AU29" s="650"/>
      <c r="AV29" s="650"/>
      <c r="AW29" s="650"/>
      <c r="AX29" s="650"/>
      <c r="AY29" s="650"/>
      <c r="AZ29" s="650"/>
      <c r="BA29" s="650"/>
      <c r="BB29" s="650"/>
      <c r="BC29" s="650"/>
      <c r="BD29" s="650"/>
      <c r="BE29" s="650"/>
      <c r="BF29" s="93"/>
      <c r="BG29" s="98">
        <f>'общие сведения'!A148</f>
        <v>0</v>
      </c>
      <c r="BH29" s="98"/>
      <c r="BI29" s="98">
        <f>'общие сведения'!D148</f>
        <v>0</v>
      </c>
      <c r="BJ29" s="98"/>
      <c r="BK29" s="99">
        <f t="shared" si="0"/>
        <v>1</v>
      </c>
    </row>
    <row r="30" spans="1:63" ht="12.75" customHeight="1" x14ac:dyDescent="0.2">
      <c r="B30" s="38" t="s">
        <v>149</v>
      </c>
      <c r="C30" s="663" t="s">
        <v>504</v>
      </c>
      <c r="D30" s="663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63"/>
      <c r="Q30" s="663"/>
      <c r="R30" s="663"/>
      <c r="S30" s="663"/>
      <c r="T30" s="663"/>
      <c r="U30" s="663"/>
      <c r="V30" s="663"/>
      <c r="W30" s="663"/>
      <c r="X30" s="663"/>
      <c r="Y30" s="663"/>
      <c r="Z30" s="663"/>
      <c r="AA30" s="663"/>
      <c r="AB30" s="663"/>
      <c r="AC30" s="663"/>
      <c r="AD30" s="663"/>
      <c r="AE30" s="663"/>
      <c r="AF30" s="663"/>
      <c r="AG30" s="663"/>
      <c r="AH30" s="663"/>
      <c r="AI30" s="663"/>
      <c r="AJ30" s="663"/>
      <c r="AK30" s="663"/>
      <c r="AL30" s="663"/>
      <c r="AM30" s="663"/>
      <c r="AN30" s="663"/>
      <c r="AO30" s="663"/>
      <c r="AP30" s="663"/>
      <c r="AQ30" s="663"/>
      <c r="AR30" s="663"/>
      <c r="AS30" s="663"/>
      <c r="AT30" s="663"/>
      <c r="AU30" s="663"/>
      <c r="AV30" s="663"/>
      <c r="AW30" s="663"/>
      <c r="AX30" s="663"/>
      <c r="AY30" s="663"/>
      <c r="AZ30" s="663"/>
      <c r="BA30" s="663"/>
      <c r="BB30" s="663"/>
      <c r="BC30" s="663"/>
      <c r="BD30" s="663"/>
      <c r="BE30" s="663"/>
      <c r="BF30" s="93"/>
      <c r="BG30" s="98">
        <f>'общие сведения'!A149</f>
        <v>0</v>
      </c>
      <c r="BH30" s="98"/>
      <c r="BI30" s="98">
        <f>'общие сведения'!D149</f>
        <v>0</v>
      </c>
      <c r="BJ30" s="98"/>
      <c r="BK30" s="99">
        <f t="shared" si="0"/>
        <v>1</v>
      </c>
    </row>
    <row r="31" spans="1:63" ht="12.75" customHeight="1" x14ac:dyDescent="0.2">
      <c r="A31" s="38"/>
      <c r="B31" s="38"/>
      <c r="C31" s="663"/>
      <c r="D31" s="663"/>
      <c r="E31" s="663"/>
      <c r="F31" s="663"/>
      <c r="G31" s="663"/>
      <c r="H31" s="663"/>
      <c r="I31" s="663"/>
      <c r="J31" s="663"/>
      <c r="K31" s="663"/>
      <c r="L31" s="663"/>
      <c r="M31" s="663"/>
      <c r="N31" s="663"/>
      <c r="O31" s="663"/>
      <c r="P31" s="663"/>
      <c r="Q31" s="663"/>
      <c r="R31" s="663"/>
      <c r="S31" s="663"/>
      <c r="T31" s="663"/>
      <c r="U31" s="663"/>
      <c r="V31" s="663"/>
      <c r="W31" s="663"/>
      <c r="X31" s="663"/>
      <c r="Y31" s="663"/>
      <c r="Z31" s="663"/>
      <c r="AA31" s="663"/>
      <c r="AB31" s="663"/>
      <c r="AC31" s="663"/>
      <c r="AD31" s="663"/>
      <c r="AE31" s="663"/>
      <c r="AF31" s="663"/>
      <c r="AG31" s="663"/>
      <c r="AH31" s="663"/>
      <c r="AI31" s="663"/>
      <c r="AJ31" s="663"/>
      <c r="AK31" s="663"/>
      <c r="AL31" s="663"/>
      <c r="AM31" s="663"/>
      <c r="AN31" s="663"/>
      <c r="AO31" s="663"/>
      <c r="AP31" s="663"/>
      <c r="AQ31" s="663"/>
      <c r="AR31" s="663"/>
      <c r="AS31" s="663"/>
      <c r="AT31" s="663"/>
      <c r="AU31" s="663"/>
      <c r="AV31" s="663"/>
      <c r="AW31" s="663"/>
      <c r="AX31" s="663"/>
      <c r="AY31" s="663"/>
      <c r="AZ31" s="663"/>
      <c r="BA31" s="663"/>
      <c r="BB31" s="663"/>
      <c r="BC31" s="663"/>
      <c r="BD31" s="663"/>
      <c r="BE31" s="663"/>
      <c r="BF31" s="93"/>
      <c r="BG31" s="98">
        <f>'общие сведения'!A150</f>
        <v>0</v>
      </c>
      <c r="BH31" s="98"/>
      <c r="BI31" s="98">
        <f>'общие сведения'!D150</f>
        <v>0</v>
      </c>
      <c r="BJ31" s="98"/>
      <c r="BK31" s="99">
        <f t="shared" si="0"/>
        <v>1</v>
      </c>
    </row>
    <row r="32" spans="1:63" ht="12.75" customHeight="1" x14ac:dyDescent="0.2">
      <c r="A32" s="38"/>
      <c r="B32" s="38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663"/>
      <c r="X32" s="663"/>
      <c r="Y32" s="663"/>
      <c r="Z32" s="663"/>
      <c r="AA32" s="663"/>
      <c r="AB32" s="663"/>
      <c r="AC32" s="663"/>
      <c r="AD32" s="663"/>
      <c r="AE32" s="663"/>
      <c r="AF32" s="663"/>
      <c r="AG32" s="663"/>
      <c r="AH32" s="663"/>
      <c r="AI32" s="663"/>
      <c r="AJ32" s="663"/>
      <c r="AK32" s="663"/>
      <c r="AL32" s="663"/>
      <c r="AM32" s="663"/>
      <c r="AN32" s="663"/>
      <c r="AO32" s="663"/>
      <c r="AP32" s="663"/>
      <c r="AQ32" s="663"/>
      <c r="AR32" s="663"/>
      <c r="AS32" s="663"/>
      <c r="AT32" s="663"/>
      <c r="AU32" s="663"/>
      <c r="AV32" s="663"/>
      <c r="AW32" s="663"/>
      <c r="AX32" s="663"/>
      <c r="AY32" s="663"/>
      <c r="AZ32" s="663"/>
      <c r="BA32" s="663"/>
      <c r="BB32" s="663"/>
      <c r="BC32" s="663"/>
      <c r="BD32" s="663"/>
      <c r="BE32" s="663"/>
      <c r="BF32" s="93"/>
      <c r="BG32" s="106" t="str">
        <f>IF(OR('общие сведения'!L36=""),"Ошибка !",VLOOKUP('общие сведения'!L36,BG1:BJ31,3))</f>
        <v>Ошибка !</v>
      </c>
      <c r="BH32" s="107"/>
      <c r="BI32" s="108">
        <f>LEN(BG32)</f>
        <v>8</v>
      </c>
      <c r="BJ32" s="109"/>
      <c r="BK32" s="99"/>
    </row>
    <row r="33" spans="1:63" ht="33" customHeight="1" x14ac:dyDescent="0.2">
      <c r="A33" s="38"/>
      <c r="B33" s="38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663"/>
      <c r="X33" s="663"/>
      <c r="Y33" s="663"/>
      <c r="Z33" s="663"/>
      <c r="AA33" s="663"/>
      <c r="AB33" s="663"/>
      <c r="AC33" s="663"/>
      <c r="AD33" s="663"/>
      <c r="AE33" s="663"/>
      <c r="AF33" s="663"/>
      <c r="AG33" s="663"/>
      <c r="AH33" s="663"/>
      <c r="AI33" s="663"/>
      <c r="AJ33" s="663"/>
      <c r="AK33" s="663"/>
      <c r="AL33" s="663"/>
      <c r="AM33" s="663"/>
      <c r="AN33" s="663"/>
      <c r="AO33" s="663"/>
      <c r="AP33" s="663"/>
      <c r="AQ33" s="663"/>
      <c r="AR33" s="663"/>
      <c r="AS33" s="663"/>
      <c r="AT33" s="663"/>
      <c r="AU33" s="663"/>
      <c r="AV33" s="663"/>
      <c r="AW33" s="663"/>
      <c r="AX33" s="663"/>
      <c r="AY33" s="663"/>
      <c r="AZ33" s="663"/>
      <c r="BA33" s="663"/>
      <c r="BB33" s="663"/>
      <c r="BC33" s="663"/>
      <c r="BD33" s="663"/>
      <c r="BE33" s="663"/>
      <c r="BF33" s="93"/>
      <c r="BG33" s="110">
        <f>IF(ISERR(FIND(LEFT(BG32,5),J13)),0,1)</f>
        <v>0</v>
      </c>
      <c r="BH33" s="766"/>
      <c r="BI33" s="766"/>
      <c r="BJ33" s="111"/>
      <c r="BK33" s="99"/>
    </row>
    <row r="34" spans="1:63" ht="12.75" customHeight="1" x14ac:dyDescent="0.2">
      <c r="A34" s="609" t="s">
        <v>162</v>
      </c>
      <c r="B34" s="610"/>
      <c r="C34" s="611"/>
      <c r="D34" s="615" t="s">
        <v>140</v>
      </c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  <c r="W34" s="616"/>
      <c r="X34" s="699" t="s">
        <v>147</v>
      </c>
      <c r="Y34" s="699"/>
      <c r="Z34" s="699"/>
      <c r="AA34" s="699"/>
      <c r="AB34" s="699"/>
      <c r="AC34" s="699"/>
      <c r="AD34" s="699"/>
      <c r="AE34" s="699"/>
      <c r="AF34" s="699"/>
      <c r="AG34" s="699"/>
      <c r="AH34" s="656" t="s">
        <v>249</v>
      </c>
      <c r="AI34" s="657"/>
      <c r="AJ34" s="657"/>
      <c r="AK34" s="657"/>
      <c r="AL34" s="657"/>
      <c r="AM34" s="657"/>
      <c r="AN34" s="657"/>
      <c r="AO34" s="657"/>
      <c r="AP34" s="657"/>
      <c r="AQ34" s="657"/>
      <c r="AR34" s="657"/>
      <c r="AS34" s="657"/>
      <c r="AT34" s="657"/>
      <c r="AU34" s="657"/>
      <c r="AV34" s="657"/>
      <c r="AW34" s="657"/>
      <c r="AX34" s="657"/>
      <c r="AY34" s="657"/>
      <c r="AZ34" s="657"/>
      <c r="BA34" s="657"/>
      <c r="BB34" s="657"/>
      <c r="BC34" s="657"/>
      <c r="BD34" s="657"/>
      <c r="BE34" s="658"/>
      <c r="BF34" s="93"/>
      <c r="BG34" s="393"/>
      <c r="BH34" s="400"/>
      <c r="BI34" s="401"/>
      <c r="BJ34" s="394"/>
    </row>
    <row r="35" spans="1:63" ht="12.75" customHeight="1" x14ac:dyDescent="0.2">
      <c r="A35" s="612"/>
      <c r="B35" s="613"/>
      <c r="C35" s="614"/>
      <c r="D35" s="617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99"/>
      <c r="Y35" s="699"/>
      <c r="Z35" s="699"/>
      <c r="AA35" s="699"/>
      <c r="AB35" s="699"/>
      <c r="AC35" s="699"/>
      <c r="AD35" s="699"/>
      <c r="AE35" s="699"/>
      <c r="AF35" s="699"/>
      <c r="AG35" s="699"/>
      <c r="AH35" s="647" t="s">
        <v>244</v>
      </c>
      <c r="AI35" s="648"/>
      <c r="AJ35" s="648"/>
      <c r="AK35" s="648"/>
      <c r="AL35" s="648"/>
      <c r="AM35" s="648"/>
      <c r="AN35" s="648"/>
      <c r="AO35" s="648"/>
      <c r="AP35" s="648"/>
      <c r="AQ35" s="648"/>
      <c r="AR35" s="648"/>
      <c r="AS35" s="648"/>
      <c r="AT35" s="648"/>
      <c r="AU35" s="648"/>
      <c r="AV35" s="648"/>
      <c r="AW35" s="648"/>
      <c r="AX35" s="648"/>
      <c r="AY35" s="648"/>
      <c r="AZ35" s="648"/>
      <c r="BA35" s="648"/>
      <c r="BB35" s="648"/>
      <c r="BC35" s="648"/>
      <c r="BD35" s="648"/>
      <c r="BE35" s="649"/>
      <c r="BF35" s="93"/>
      <c r="BG35" s="395"/>
      <c r="BH35" s="399"/>
      <c r="BI35" s="399"/>
      <c r="BJ35" s="134"/>
    </row>
    <row r="36" spans="1:63" ht="12.6" customHeight="1" x14ac:dyDescent="0.2">
      <c r="A36" s="653"/>
      <c r="B36" s="654"/>
      <c r="C36" s="655"/>
      <c r="D36" s="714"/>
      <c r="E36" s="715"/>
      <c r="F36" s="715"/>
      <c r="G36" s="715"/>
      <c r="H36" s="715"/>
      <c r="I36" s="715"/>
      <c r="J36" s="715"/>
      <c r="K36" s="715"/>
      <c r="L36" s="715"/>
      <c r="M36" s="715"/>
      <c r="N36" s="715"/>
      <c r="O36" s="715"/>
      <c r="P36" s="715"/>
      <c r="Q36" s="715"/>
      <c r="R36" s="715"/>
      <c r="S36" s="715"/>
      <c r="T36" s="715"/>
      <c r="U36" s="715"/>
      <c r="V36" s="715"/>
      <c r="W36" s="715"/>
      <c r="X36" s="699"/>
      <c r="Y36" s="699"/>
      <c r="Z36" s="699"/>
      <c r="AA36" s="699"/>
      <c r="AB36" s="699"/>
      <c r="AC36" s="699"/>
      <c r="AD36" s="699"/>
      <c r="AE36" s="699"/>
      <c r="AF36" s="699"/>
      <c r="AG36" s="699"/>
      <c r="AH36" s="622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623"/>
      <c r="AX36" s="623"/>
      <c r="AY36" s="623"/>
      <c r="AZ36" s="623"/>
      <c r="BA36" s="623"/>
      <c r="BB36" s="623"/>
      <c r="BC36" s="623"/>
      <c r="BD36" s="623"/>
      <c r="BE36" s="624"/>
      <c r="BF36" s="93"/>
      <c r="BG36" s="146"/>
      <c r="BH36" s="396"/>
      <c r="BI36" s="397"/>
      <c r="BJ36" s="397"/>
    </row>
    <row r="37" spans="1:63" ht="12.75" customHeight="1" x14ac:dyDescent="0.2">
      <c r="A37" s="576" t="s">
        <v>40</v>
      </c>
      <c r="B37" s="577"/>
      <c r="C37" s="578"/>
      <c r="D37" s="638" t="s">
        <v>309</v>
      </c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40"/>
      <c r="X37" s="591" t="s">
        <v>530</v>
      </c>
      <c r="Y37" s="592"/>
      <c r="Z37" s="592"/>
      <c r="AA37" s="592"/>
      <c r="AB37" s="592"/>
      <c r="AC37" s="592"/>
      <c r="AD37" s="592"/>
      <c r="AE37" s="592"/>
      <c r="AF37" s="592"/>
      <c r="AG37" s="593"/>
      <c r="AH37" s="767" t="s">
        <v>427</v>
      </c>
      <c r="AI37" s="768"/>
      <c r="AJ37" s="768"/>
      <c r="AK37" s="768"/>
      <c r="AL37" s="768"/>
      <c r="AM37" s="768"/>
      <c r="AN37" s="768"/>
      <c r="AO37" s="769"/>
      <c r="AP37" s="767" t="s">
        <v>441</v>
      </c>
      <c r="AQ37" s="768"/>
      <c r="AR37" s="768"/>
      <c r="AS37" s="768"/>
      <c r="AT37" s="768"/>
      <c r="AU37" s="768"/>
      <c r="AV37" s="768"/>
      <c r="AW37" s="769"/>
      <c r="AX37" s="767" t="s">
        <v>442</v>
      </c>
      <c r="AY37" s="768"/>
      <c r="AZ37" s="768"/>
      <c r="BA37" s="768"/>
      <c r="BB37" s="768"/>
      <c r="BC37" s="768"/>
      <c r="BD37" s="768"/>
      <c r="BE37" s="769"/>
      <c r="BF37" s="93"/>
      <c r="BH37" s="55"/>
      <c r="BI37" s="55"/>
    </row>
    <row r="38" spans="1:63" ht="12.75" customHeight="1" x14ac:dyDescent="0.2">
      <c r="A38" s="579"/>
      <c r="B38" s="580"/>
      <c r="C38" s="581"/>
      <c r="D38" s="641"/>
      <c r="E38" s="642"/>
      <c r="F38" s="642"/>
      <c r="G38" s="642"/>
      <c r="H38" s="642"/>
      <c r="I38" s="642"/>
      <c r="J38" s="642"/>
      <c r="K38" s="642"/>
      <c r="L38" s="642"/>
      <c r="M38" s="642"/>
      <c r="N38" s="642"/>
      <c r="O38" s="642"/>
      <c r="P38" s="642"/>
      <c r="Q38" s="642"/>
      <c r="R38" s="642"/>
      <c r="S38" s="642"/>
      <c r="T38" s="642"/>
      <c r="U38" s="642"/>
      <c r="V38" s="642"/>
      <c r="W38" s="643"/>
      <c r="X38" s="594"/>
      <c r="Y38" s="595"/>
      <c r="Z38" s="595"/>
      <c r="AA38" s="595"/>
      <c r="AB38" s="595"/>
      <c r="AC38" s="595"/>
      <c r="AD38" s="595"/>
      <c r="AE38" s="595"/>
      <c r="AF38" s="595"/>
      <c r="AG38" s="596"/>
      <c r="AH38" s="770"/>
      <c r="AI38" s="771"/>
      <c r="AJ38" s="771"/>
      <c r="AK38" s="771"/>
      <c r="AL38" s="771"/>
      <c r="AM38" s="771"/>
      <c r="AN38" s="771"/>
      <c r="AO38" s="772"/>
      <c r="AP38" s="770"/>
      <c r="AQ38" s="771"/>
      <c r="AR38" s="771"/>
      <c r="AS38" s="771"/>
      <c r="AT38" s="771"/>
      <c r="AU38" s="771"/>
      <c r="AV38" s="771"/>
      <c r="AW38" s="772"/>
      <c r="AX38" s="770"/>
      <c r="AY38" s="771"/>
      <c r="AZ38" s="771"/>
      <c r="BA38" s="771"/>
      <c r="BB38" s="771"/>
      <c r="BC38" s="771"/>
      <c r="BD38" s="771"/>
      <c r="BE38" s="772"/>
      <c r="BF38" s="93"/>
      <c r="BH38" s="55"/>
      <c r="BI38" s="55"/>
    </row>
    <row r="39" spans="1:63" ht="66" customHeight="1" x14ac:dyDescent="0.2">
      <c r="A39" s="579"/>
      <c r="B39" s="580"/>
      <c r="C39" s="581"/>
      <c r="D39" s="641"/>
      <c r="E39" s="642"/>
      <c r="F39" s="642"/>
      <c r="G39" s="642"/>
      <c r="H39" s="642"/>
      <c r="I39" s="642"/>
      <c r="J39" s="642"/>
      <c r="K39" s="642"/>
      <c r="L39" s="642"/>
      <c r="M39" s="642"/>
      <c r="N39" s="642"/>
      <c r="O39" s="642"/>
      <c r="P39" s="642"/>
      <c r="Q39" s="642"/>
      <c r="R39" s="642"/>
      <c r="S39" s="642"/>
      <c r="T39" s="642"/>
      <c r="U39" s="642"/>
      <c r="V39" s="642"/>
      <c r="W39" s="643"/>
      <c r="X39" s="594"/>
      <c r="Y39" s="595"/>
      <c r="Z39" s="595"/>
      <c r="AA39" s="595"/>
      <c r="AB39" s="595"/>
      <c r="AC39" s="595"/>
      <c r="AD39" s="595"/>
      <c r="AE39" s="595"/>
      <c r="AF39" s="595"/>
      <c r="AG39" s="596"/>
      <c r="AH39" s="773"/>
      <c r="AI39" s="774"/>
      <c r="AJ39" s="774"/>
      <c r="AK39" s="774"/>
      <c r="AL39" s="774"/>
      <c r="AM39" s="774"/>
      <c r="AN39" s="774"/>
      <c r="AO39" s="775"/>
      <c r="AP39" s="773"/>
      <c r="AQ39" s="774"/>
      <c r="AR39" s="774"/>
      <c r="AS39" s="774"/>
      <c r="AT39" s="774"/>
      <c r="AU39" s="774"/>
      <c r="AV39" s="774"/>
      <c r="AW39" s="775"/>
      <c r="AX39" s="773"/>
      <c r="AY39" s="774"/>
      <c r="AZ39" s="774"/>
      <c r="BA39" s="774"/>
      <c r="BB39" s="774"/>
      <c r="BC39" s="774"/>
      <c r="BD39" s="774"/>
      <c r="BE39" s="775"/>
      <c r="BF39" s="93"/>
      <c r="BH39" s="60" t="s">
        <v>37</v>
      </c>
      <c r="BI39" s="61"/>
    </row>
    <row r="40" spans="1:63" ht="12.75" customHeight="1" x14ac:dyDescent="0.2">
      <c r="A40" s="561" t="s">
        <v>465</v>
      </c>
      <c r="B40" s="562"/>
      <c r="C40" s="563"/>
      <c r="D40" s="600" t="s">
        <v>501</v>
      </c>
      <c r="E40" s="601"/>
      <c r="F40" s="601"/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2"/>
      <c r="X40" s="594"/>
      <c r="Y40" s="595"/>
      <c r="Z40" s="595"/>
      <c r="AA40" s="595"/>
      <c r="AB40" s="595"/>
      <c r="AC40" s="595"/>
      <c r="AD40" s="595"/>
      <c r="AE40" s="595"/>
      <c r="AF40" s="595"/>
      <c r="AG40" s="596"/>
      <c r="AH40" s="507" t="str">
        <f>IF(AND(AP40="",AX40=""),IF(FIO="","",0),"")</f>
        <v/>
      </c>
      <c r="AI40" s="508"/>
      <c r="AJ40" s="508"/>
      <c r="AK40" s="508"/>
      <c r="AL40" s="508"/>
      <c r="AM40" s="508"/>
      <c r="AN40" s="508"/>
      <c r="AO40" s="509"/>
      <c r="AP40" s="498"/>
      <c r="AQ40" s="499"/>
      <c r="AR40" s="499"/>
      <c r="AS40" s="499"/>
      <c r="AT40" s="499"/>
      <c r="AU40" s="499"/>
      <c r="AV40" s="499"/>
      <c r="AW40" s="500"/>
      <c r="AX40" s="498"/>
      <c r="AY40" s="499"/>
      <c r="AZ40" s="499"/>
      <c r="BA40" s="499"/>
      <c r="BB40" s="499"/>
      <c r="BC40" s="499"/>
      <c r="BD40" s="499"/>
      <c r="BE40" s="500"/>
      <c r="BF40" s="93"/>
      <c r="BH40" s="55"/>
      <c r="BI40" s="55"/>
    </row>
    <row r="41" spans="1:63" ht="31.5" customHeight="1" x14ac:dyDescent="0.2">
      <c r="A41" s="564"/>
      <c r="B41" s="565"/>
      <c r="C41" s="566"/>
      <c r="D41" s="603"/>
      <c r="E41" s="604"/>
      <c r="F41" s="604"/>
      <c r="G41" s="604"/>
      <c r="H41" s="604"/>
      <c r="I41" s="604"/>
      <c r="J41" s="604"/>
      <c r="K41" s="604"/>
      <c r="L41" s="604"/>
      <c r="M41" s="604"/>
      <c r="N41" s="604"/>
      <c r="O41" s="604"/>
      <c r="P41" s="604"/>
      <c r="Q41" s="604"/>
      <c r="R41" s="604"/>
      <c r="S41" s="604"/>
      <c r="T41" s="604"/>
      <c r="U41" s="604"/>
      <c r="V41" s="604"/>
      <c r="W41" s="605"/>
      <c r="X41" s="594"/>
      <c r="Y41" s="595"/>
      <c r="Z41" s="595"/>
      <c r="AA41" s="595"/>
      <c r="AB41" s="595"/>
      <c r="AC41" s="595"/>
      <c r="AD41" s="595"/>
      <c r="AE41" s="595"/>
      <c r="AF41" s="595"/>
      <c r="AG41" s="596"/>
      <c r="AH41" s="510"/>
      <c r="AI41" s="511"/>
      <c r="AJ41" s="511"/>
      <c r="AK41" s="511"/>
      <c r="AL41" s="511"/>
      <c r="AM41" s="511"/>
      <c r="AN41" s="511"/>
      <c r="AO41" s="512"/>
      <c r="AP41" s="501"/>
      <c r="AQ41" s="502"/>
      <c r="AR41" s="502"/>
      <c r="AS41" s="502"/>
      <c r="AT41" s="502"/>
      <c r="AU41" s="502"/>
      <c r="AV41" s="502"/>
      <c r="AW41" s="503"/>
      <c r="AX41" s="501"/>
      <c r="AY41" s="502"/>
      <c r="AZ41" s="502"/>
      <c r="BA41" s="502"/>
      <c r="BB41" s="502"/>
      <c r="BC41" s="502"/>
      <c r="BD41" s="502"/>
      <c r="BE41" s="503"/>
      <c r="BF41" s="93"/>
      <c r="BG41" s="112">
        <f>MAX(AH40:BE41)</f>
        <v>0</v>
      </c>
      <c r="BH41" s="402">
        <v>30</v>
      </c>
      <c r="BI41" s="55"/>
    </row>
    <row r="42" spans="1:63" ht="12.75" customHeight="1" x14ac:dyDescent="0.2">
      <c r="A42" s="561" t="s">
        <v>466</v>
      </c>
      <c r="B42" s="562"/>
      <c r="C42" s="563"/>
      <c r="D42" s="600" t="s">
        <v>462</v>
      </c>
      <c r="E42" s="601"/>
      <c r="F42" s="601"/>
      <c r="G42" s="601"/>
      <c r="H42" s="601"/>
      <c r="I42" s="601"/>
      <c r="J42" s="601"/>
      <c r="K42" s="601"/>
      <c r="L42" s="601"/>
      <c r="M42" s="601"/>
      <c r="N42" s="601"/>
      <c r="O42" s="601"/>
      <c r="P42" s="601"/>
      <c r="Q42" s="601"/>
      <c r="R42" s="601"/>
      <c r="S42" s="601"/>
      <c r="T42" s="601"/>
      <c r="U42" s="601"/>
      <c r="V42" s="601"/>
      <c r="W42" s="602"/>
      <c r="X42" s="594"/>
      <c r="Y42" s="595"/>
      <c r="Z42" s="595"/>
      <c r="AA42" s="595"/>
      <c r="AB42" s="595"/>
      <c r="AC42" s="595"/>
      <c r="AD42" s="595"/>
      <c r="AE42" s="595"/>
      <c r="AF42" s="595"/>
      <c r="AG42" s="596"/>
      <c r="AH42" s="507" t="str">
        <f>IF(AND(AP42="",AX42=""),IF(FIO="","",0),"")</f>
        <v/>
      </c>
      <c r="AI42" s="508"/>
      <c r="AJ42" s="508"/>
      <c r="AK42" s="508"/>
      <c r="AL42" s="508"/>
      <c r="AM42" s="508"/>
      <c r="AN42" s="508"/>
      <c r="AO42" s="509"/>
      <c r="AP42" s="498"/>
      <c r="AQ42" s="499"/>
      <c r="AR42" s="499"/>
      <c r="AS42" s="499"/>
      <c r="AT42" s="499"/>
      <c r="AU42" s="499"/>
      <c r="AV42" s="499"/>
      <c r="AW42" s="500"/>
      <c r="AX42" s="498"/>
      <c r="AY42" s="499"/>
      <c r="AZ42" s="499"/>
      <c r="BA42" s="499"/>
      <c r="BB42" s="499"/>
      <c r="BC42" s="499"/>
      <c r="BD42" s="499"/>
      <c r="BE42" s="500"/>
      <c r="BF42" s="93"/>
      <c r="BH42" s="55"/>
      <c r="BI42" s="55"/>
    </row>
    <row r="43" spans="1:63" ht="29.25" customHeight="1" x14ac:dyDescent="0.2">
      <c r="A43" s="564"/>
      <c r="B43" s="565"/>
      <c r="C43" s="566"/>
      <c r="D43" s="603"/>
      <c r="E43" s="604"/>
      <c r="F43" s="604"/>
      <c r="G43" s="604"/>
      <c r="H43" s="604"/>
      <c r="I43" s="604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  <c r="W43" s="605"/>
      <c r="X43" s="594"/>
      <c r="Y43" s="595"/>
      <c r="Z43" s="595"/>
      <c r="AA43" s="595"/>
      <c r="AB43" s="595"/>
      <c r="AC43" s="595"/>
      <c r="AD43" s="595"/>
      <c r="AE43" s="595"/>
      <c r="AF43" s="595"/>
      <c r="AG43" s="596"/>
      <c r="AH43" s="510"/>
      <c r="AI43" s="511"/>
      <c r="AJ43" s="511"/>
      <c r="AK43" s="511"/>
      <c r="AL43" s="511"/>
      <c r="AM43" s="511"/>
      <c r="AN43" s="511"/>
      <c r="AO43" s="512"/>
      <c r="AP43" s="501"/>
      <c r="AQ43" s="502"/>
      <c r="AR43" s="502"/>
      <c r="AS43" s="502"/>
      <c r="AT43" s="502"/>
      <c r="AU43" s="502"/>
      <c r="AV43" s="502"/>
      <c r="AW43" s="503"/>
      <c r="AX43" s="501"/>
      <c r="AY43" s="502"/>
      <c r="AZ43" s="502"/>
      <c r="BA43" s="502"/>
      <c r="BB43" s="502"/>
      <c r="BC43" s="502"/>
      <c r="BD43" s="502"/>
      <c r="BE43" s="503"/>
      <c r="BF43" s="93"/>
      <c r="BG43" s="112">
        <f>MAX(AH42:BE43)</f>
        <v>0</v>
      </c>
      <c r="BH43" s="402">
        <v>30</v>
      </c>
      <c r="BI43" s="55"/>
    </row>
    <row r="44" spans="1:63" ht="12.75" customHeight="1" x14ac:dyDescent="0.2">
      <c r="A44" s="561" t="s">
        <v>467</v>
      </c>
      <c r="B44" s="562"/>
      <c r="C44" s="563"/>
      <c r="D44" s="600" t="s">
        <v>463</v>
      </c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2"/>
      <c r="X44" s="594"/>
      <c r="Y44" s="595"/>
      <c r="Z44" s="595"/>
      <c r="AA44" s="595"/>
      <c r="AB44" s="595"/>
      <c r="AC44" s="595"/>
      <c r="AD44" s="595"/>
      <c r="AE44" s="595"/>
      <c r="AF44" s="595"/>
      <c r="AG44" s="596"/>
      <c r="AH44" s="507" t="str">
        <f>IF(AND(AP44="",AX44=""),IF(FIO="","",0),"")</f>
        <v/>
      </c>
      <c r="AI44" s="508"/>
      <c r="AJ44" s="508"/>
      <c r="AK44" s="508"/>
      <c r="AL44" s="508"/>
      <c r="AM44" s="508"/>
      <c r="AN44" s="508"/>
      <c r="AO44" s="509"/>
      <c r="AP44" s="498"/>
      <c r="AQ44" s="499"/>
      <c r="AR44" s="499"/>
      <c r="AS44" s="499"/>
      <c r="AT44" s="499"/>
      <c r="AU44" s="499"/>
      <c r="AV44" s="499"/>
      <c r="AW44" s="500"/>
      <c r="AX44" s="498"/>
      <c r="AY44" s="499"/>
      <c r="AZ44" s="499"/>
      <c r="BA44" s="499"/>
      <c r="BB44" s="499"/>
      <c r="BC44" s="499"/>
      <c r="BD44" s="499"/>
      <c r="BE44" s="500"/>
      <c r="BF44" s="93"/>
      <c r="BH44" s="55"/>
      <c r="BI44" s="55"/>
    </row>
    <row r="45" spans="1:63" ht="63" customHeight="1" x14ac:dyDescent="0.2">
      <c r="A45" s="564"/>
      <c r="B45" s="565"/>
      <c r="C45" s="566"/>
      <c r="D45" s="603"/>
      <c r="E45" s="604"/>
      <c r="F45" s="604"/>
      <c r="G45" s="604"/>
      <c r="H45" s="604"/>
      <c r="I45" s="604"/>
      <c r="J45" s="604"/>
      <c r="K45" s="604"/>
      <c r="L45" s="604"/>
      <c r="M45" s="604"/>
      <c r="N45" s="604"/>
      <c r="O45" s="604"/>
      <c r="P45" s="604"/>
      <c r="Q45" s="604"/>
      <c r="R45" s="604"/>
      <c r="S45" s="604"/>
      <c r="T45" s="604"/>
      <c r="U45" s="604"/>
      <c r="V45" s="604"/>
      <c r="W45" s="605"/>
      <c r="X45" s="594"/>
      <c r="Y45" s="595"/>
      <c r="Z45" s="595"/>
      <c r="AA45" s="595"/>
      <c r="AB45" s="595"/>
      <c r="AC45" s="595"/>
      <c r="AD45" s="595"/>
      <c r="AE45" s="595"/>
      <c r="AF45" s="595"/>
      <c r="AG45" s="596"/>
      <c r="AH45" s="510"/>
      <c r="AI45" s="511"/>
      <c r="AJ45" s="511"/>
      <c r="AK45" s="511"/>
      <c r="AL45" s="511"/>
      <c r="AM45" s="511"/>
      <c r="AN45" s="511"/>
      <c r="AO45" s="512"/>
      <c r="AP45" s="501"/>
      <c r="AQ45" s="502"/>
      <c r="AR45" s="502"/>
      <c r="AS45" s="502"/>
      <c r="AT45" s="502"/>
      <c r="AU45" s="502"/>
      <c r="AV45" s="502"/>
      <c r="AW45" s="503"/>
      <c r="AX45" s="501"/>
      <c r="AY45" s="502"/>
      <c r="AZ45" s="502"/>
      <c r="BA45" s="502"/>
      <c r="BB45" s="502"/>
      <c r="BC45" s="502"/>
      <c r="BD45" s="502"/>
      <c r="BE45" s="503"/>
      <c r="BF45" s="93"/>
      <c r="BG45" s="112">
        <f>MAX(AH44:BE45)</f>
        <v>0</v>
      </c>
      <c r="BH45" s="403">
        <v>30</v>
      </c>
      <c r="BI45" s="55"/>
    </row>
    <row r="46" spans="1:63" ht="12.75" customHeight="1" x14ac:dyDescent="0.2">
      <c r="A46" s="561" t="s">
        <v>468</v>
      </c>
      <c r="B46" s="562"/>
      <c r="C46" s="563"/>
      <c r="D46" s="600" t="s">
        <v>464</v>
      </c>
      <c r="E46" s="601"/>
      <c r="F46" s="601"/>
      <c r="G46" s="601"/>
      <c r="H46" s="601"/>
      <c r="I46" s="601"/>
      <c r="J46" s="601"/>
      <c r="K46" s="601"/>
      <c r="L46" s="601"/>
      <c r="M46" s="601"/>
      <c r="N46" s="601"/>
      <c r="O46" s="601"/>
      <c r="P46" s="601"/>
      <c r="Q46" s="601"/>
      <c r="R46" s="601"/>
      <c r="S46" s="601"/>
      <c r="T46" s="601"/>
      <c r="U46" s="601"/>
      <c r="V46" s="601"/>
      <c r="W46" s="602"/>
      <c r="X46" s="409"/>
      <c r="Y46" s="410"/>
      <c r="Z46" s="410"/>
      <c r="AA46" s="410"/>
      <c r="AB46" s="410"/>
      <c r="AC46" s="410"/>
      <c r="AD46" s="410"/>
      <c r="AE46" s="410"/>
      <c r="AF46" s="410"/>
      <c r="AG46" s="411"/>
      <c r="AH46" s="507" t="str">
        <f>IF(AND(AP46="",AX46=""),IF(FIO="","",0),"")</f>
        <v/>
      </c>
      <c r="AI46" s="508"/>
      <c r="AJ46" s="508"/>
      <c r="AK46" s="508"/>
      <c r="AL46" s="508"/>
      <c r="AM46" s="508"/>
      <c r="AN46" s="508"/>
      <c r="AO46" s="509"/>
      <c r="AP46" s="498"/>
      <c r="AQ46" s="499"/>
      <c r="AR46" s="499"/>
      <c r="AS46" s="499"/>
      <c r="AT46" s="499"/>
      <c r="AU46" s="499"/>
      <c r="AV46" s="499"/>
      <c r="AW46" s="500"/>
      <c r="AX46" s="498"/>
      <c r="AY46" s="499"/>
      <c r="AZ46" s="499"/>
      <c r="BA46" s="499"/>
      <c r="BB46" s="499"/>
      <c r="BC46" s="499"/>
      <c r="BD46" s="499"/>
      <c r="BE46" s="500"/>
      <c r="BF46" s="93"/>
      <c r="BH46" s="55"/>
      <c r="BI46" s="55"/>
    </row>
    <row r="47" spans="1:63" ht="45" customHeight="1" x14ac:dyDescent="0.2">
      <c r="A47" s="564"/>
      <c r="B47" s="565"/>
      <c r="C47" s="566"/>
      <c r="D47" s="603"/>
      <c r="E47" s="604"/>
      <c r="F47" s="604"/>
      <c r="G47" s="604"/>
      <c r="H47" s="604"/>
      <c r="I47" s="604"/>
      <c r="J47" s="604"/>
      <c r="K47" s="604"/>
      <c r="L47" s="604"/>
      <c r="M47" s="604"/>
      <c r="N47" s="604"/>
      <c r="O47" s="604"/>
      <c r="P47" s="604"/>
      <c r="Q47" s="604"/>
      <c r="R47" s="604"/>
      <c r="S47" s="604"/>
      <c r="T47" s="604"/>
      <c r="U47" s="604"/>
      <c r="V47" s="604"/>
      <c r="W47" s="605"/>
      <c r="X47" s="409"/>
      <c r="Y47" s="410"/>
      <c r="Z47" s="410"/>
      <c r="AA47" s="410"/>
      <c r="AB47" s="410"/>
      <c r="AC47" s="410"/>
      <c r="AD47" s="410"/>
      <c r="AE47" s="410"/>
      <c r="AF47" s="410"/>
      <c r="AG47" s="411"/>
      <c r="AH47" s="510"/>
      <c r="AI47" s="511"/>
      <c r="AJ47" s="511"/>
      <c r="AK47" s="511"/>
      <c r="AL47" s="511"/>
      <c r="AM47" s="511"/>
      <c r="AN47" s="511"/>
      <c r="AO47" s="512"/>
      <c r="AP47" s="501"/>
      <c r="AQ47" s="502"/>
      <c r="AR47" s="502"/>
      <c r="AS47" s="502"/>
      <c r="AT47" s="502"/>
      <c r="AU47" s="502"/>
      <c r="AV47" s="502"/>
      <c r="AW47" s="503"/>
      <c r="AX47" s="501"/>
      <c r="AY47" s="502"/>
      <c r="AZ47" s="502"/>
      <c r="BA47" s="502"/>
      <c r="BB47" s="502"/>
      <c r="BC47" s="502"/>
      <c r="BD47" s="502"/>
      <c r="BE47" s="503"/>
      <c r="BF47" s="93"/>
      <c r="BG47" s="112">
        <f>MAX(AH46:BE47)</f>
        <v>0</v>
      </c>
      <c r="BH47" s="402">
        <v>30</v>
      </c>
      <c r="BI47" s="55"/>
    </row>
    <row r="48" spans="1:63" ht="12.75" customHeight="1" x14ac:dyDescent="0.2">
      <c r="A48" s="561" t="s">
        <v>470</v>
      </c>
      <c r="B48" s="562"/>
      <c r="C48" s="563"/>
      <c r="D48" s="600" t="s">
        <v>469</v>
      </c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1"/>
      <c r="T48" s="601"/>
      <c r="U48" s="601"/>
      <c r="V48" s="601"/>
      <c r="W48" s="602"/>
      <c r="X48" s="409"/>
      <c r="Y48" s="410"/>
      <c r="Z48" s="410"/>
      <c r="AA48" s="410"/>
      <c r="AB48" s="410"/>
      <c r="AC48" s="410"/>
      <c r="AD48" s="410"/>
      <c r="AE48" s="410"/>
      <c r="AF48" s="410"/>
      <c r="AG48" s="411"/>
      <c r="AH48" s="507" t="str">
        <f>IF(AND(AP48="",AX48=""),IF(FIO="","",0),"")</f>
        <v/>
      </c>
      <c r="AI48" s="508"/>
      <c r="AJ48" s="508"/>
      <c r="AK48" s="508"/>
      <c r="AL48" s="508"/>
      <c r="AM48" s="508"/>
      <c r="AN48" s="508"/>
      <c r="AO48" s="509"/>
      <c r="AP48" s="498"/>
      <c r="AQ48" s="499"/>
      <c r="AR48" s="499"/>
      <c r="AS48" s="499"/>
      <c r="AT48" s="499"/>
      <c r="AU48" s="499"/>
      <c r="AV48" s="499"/>
      <c r="AW48" s="500"/>
      <c r="AX48" s="498"/>
      <c r="AY48" s="499"/>
      <c r="AZ48" s="499"/>
      <c r="BA48" s="499"/>
      <c r="BB48" s="499"/>
      <c r="BC48" s="499"/>
      <c r="BD48" s="499"/>
      <c r="BE48" s="500"/>
      <c r="BF48" s="93"/>
      <c r="BH48" s="55"/>
      <c r="BI48" s="55"/>
    </row>
    <row r="49" spans="1:63" ht="25.5" customHeight="1" x14ac:dyDescent="0.2">
      <c r="A49" s="564"/>
      <c r="B49" s="565"/>
      <c r="C49" s="566"/>
      <c r="D49" s="603"/>
      <c r="E49" s="604"/>
      <c r="F49" s="604"/>
      <c r="G49" s="604"/>
      <c r="H49" s="604"/>
      <c r="I49" s="604"/>
      <c r="J49" s="604"/>
      <c r="K49" s="604"/>
      <c r="L49" s="604"/>
      <c r="M49" s="604"/>
      <c r="N49" s="604"/>
      <c r="O49" s="604"/>
      <c r="P49" s="604"/>
      <c r="Q49" s="604"/>
      <c r="R49" s="604"/>
      <c r="S49" s="604"/>
      <c r="T49" s="604"/>
      <c r="U49" s="604"/>
      <c r="V49" s="604"/>
      <c r="W49" s="605"/>
      <c r="X49" s="409"/>
      <c r="Y49" s="410"/>
      <c r="Z49" s="410"/>
      <c r="AA49" s="410"/>
      <c r="AB49" s="410"/>
      <c r="AC49" s="410"/>
      <c r="AD49" s="410"/>
      <c r="AE49" s="410"/>
      <c r="AF49" s="410"/>
      <c r="AG49" s="411"/>
      <c r="AH49" s="510"/>
      <c r="AI49" s="511"/>
      <c r="AJ49" s="511"/>
      <c r="AK49" s="511"/>
      <c r="AL49" s="511"/>
      <c r="AM49" s="511"/>
      <c r="AN49" s="511"/>
      <c r="AO49" s="512"/>
      <c r="AP49" s="501"/>
      <c r="AQ49" s="502"/>
      <c r="AR49" s="502"/>
      <c r="AS49" s="502"/>
      <c r="AT49" s="502"/>
      <c r="AU49" s="502"/>
      <c r="AV49" s="502"/>
      <c r="AW49" s="503"/>
      <c r="AX49" s="501"/>
      <c r="AY49" s="502"/>
      <c r="AZ49" s="502"/>
      <c r="BA49" s="502"/>
      <c r="BB49" s="502"/>
      <c r="BC49" s="502"/>
      <c r="BD49" s="502"/>
      <c r="BE49" s="503"/>
      <c r="BF49" s="93"/>
      <c r="BG49" s="112">
        <f>MAX(AH48:BE49)</f>
        <v>0</v>
      </c>
      <c r="BH49" s="402">
        <v>30</v>
      </c>
      <c r="BI49" s="55"/>
    </row>
    <row r="50" spans="1:63" ht="12.75" customHeight="1" x14ac:dyDescent="0.2">
      <c r="A50" s="561" t="s">
        <v>471</v>
      </c>
      <c r="B50" s="562"/>
      <c r="C50" s="563"/>
      <c r="D50" s="600" t="s">
        <v>472</v>
      </c>
      <c r="E50" s="601"/>
      <c r="F50" s="601"/>
      <c r="G50" s="601"/>
      <c r="H50" s="601"/>
      <c r="I50" s="601"/>
      <c r="J50" s="601"/>
      <c r="K50" s="601"/>
      <c r="L50" s="601"/>
      <c r="M50" s="601"/>
      <c r="N50" s="601"/>
      <c r="O50" s="601"/>
      <c r="P50" s="601"/>
      <c r="Q50" s="601"/>
      <c r="R50" s="601"/>
      <c r="S50" s="601"/>
      <c r="T50" s="601"/>
      <c r="U50" s="601"/>
      <c r="V50" s="601"/>
      <c r="W50" s="602"/>
      <c r="X50" s="409"/>
      <c r="Y50" s="410"/>
      <c r="Z50" s="410"/>
      <c r="AA50" s="410"/>
      <c r="AB50" s="410"/>
      <c r="AC50" s="410"/>
      <c r="AD50" s="410"/>
      <c r="AE50" s="410"/>
      <c r="AF50" s="410"/>
      <c r="AG50" s="411"/>
      <c r="AH50" s="507" t="str">
        <f>IF(AND(AP50="",AX50=""),IF(FIO="","",0),"")</f>
        <v/>
      </c>
      <c r="AI50" s="508"/>
      <c r="AJ50" s="508"/>
      <c r="AK50" s="508"/>
      <c r="AL50" s="508"/>
      <c r="AM50" s="508"/>
      <c r="AN50" s="508"/>
      <c r="AO50" s="509"/>
      <c r="AP50" s="498"/>
      <c r="AQ50" s="499"/>
      <c r="AR50" s="499"/>
      <c r="AS50" s="499"/>
      <c r="AT50" s="499"/>
      <c r="AU50" s="499"/>
      <c r="AV50" s="499"/>
      <c r="AW50" s="500"/>
      <c r="AX50" s="498"/>
      <c r="AY50" s="499"/>
      <c r="AZ50" s="499"/>
      <c r="BA50" s="499"/>
      <c r="BB50" s="499"/>
      <c r="BC50" s="499"/>
      <c r="BD50" s="499"/>
      <c r="BE50" s="500"/>
      <c r="BF50" s="93"/>
      <c r="BH50" s="55"/>
      <c r="BI50" s="55"/>
    </row>
    <row r="51" spans="1:63" ht="39" customHeight="1" x14ac:dyDescent="0.2">
      <c r="A51" s="564"/>
      <c r="B51" s="565"/>
      <c r="C51" s="566"/>
      <c r="D51" s="603"/>
      <c r="E51" s="604"/>
      <c r="F51" s="604"/>
      <c r="G51" s="604"/>
      <c r="H51" s="604"/>
      <c r="I51" s="604"/>
      <c r="J51" s="604"/>
      <c r="K51" s="604"/>
      <c r="L51" s="604"/>
      <c r="M51" s="604"/>
      <c r="N51" s="604"/>
      <c r="O51" s="604"/>
      <c r="P51" s="604"/>
      <c r="Q51" s="604"/>
      <c r="R51" s="604"/>
      <c r="S51" s="604"/>
      <c r="T51" s="604"/>
      <c r="U51" s="604"/>
      <c r="V51" s="604"/>
      <c r="W51" s="605"/>
      <c r="X51" s="409"/>
      <c r="Y51" s="410"/>
      <c r="Z51" s="410"/>
      <c r="AA51" s="410"/>
      <c r="AB51" s="410"/>
      <c r="AC51" s="410"/>
      <c r="AD51" s="410"/>
      <c r="AE51" s="410"/>
      <c r="AF51" s="410"/>
      <c r="AG51" s="411"/>
      <c r="AH51" s="510"/>
      <c r="AI51" s="511"/>
      <c r="AJ51" s="511"/>
      <c r="AK51" s="511"/>
      <c r="AL51" s="511"/>
      <c r="AM51" s="511"/>
      <c r="AN51" s="511"/>
      <c r="AO51" s="512"/>
      <c r="AP51" s="501"/>
      <c r="AQ51" s="502"/>
      <c r="AR51" s="502"/>
      <c r="AS51" s="502"/>
      <c r="AT51" s="502"/>
      <c r="AU51" s="502"/>
      <c r="AV51" s="502"/>
      <c r="AW51" s="503"/>
      <c r="AX51" s="501"/>
      <c r="AY51" s="502"/>
      <c r="AZ51" s="502"/>
      <c r="BA51" s="502"/>
      <c r="BB51" s="502"/>
      <c r="BC51" s="502"/>
      <c r="BD51" s="502"/>
      <c r="BE51" s="503"/>
      <c r="BF51" s="93"/>
      <c r="BG51" s="112">
        <f>MAX(AH50:BE51)</f>
        <v>0</v>
      </c>
      <c r="BH51" s="402">
        <v>30</v>
      </c>
      <c r="BI51" s="55"/>
    </row>
    <row r="52" spans="1:63" ht="12.75" customHeight="1" x14ac:dyDescent="0.2">
      <c r="A52" s="561" t="s">
        <v>473</v>
      </c>
      <c r="B52" s="562"/>
      <c r="C52" s="563"/>
      <c r="D52" s="600" t="s">
        <v>474</v>
      </c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601"/>
      <c r="V52" s="601"/>
      <c r="W52" s="602"/>
      <c r="X52" s="409"/>
      <c r="Y52" s="410"/>
      <c r="Z52" s="410"/>
      <c r="AA52" s="410"/>
      <c r="AB52" s="410"/>
      <c r="AC52" s="410"/>
      <c r="AD52" s="410"/>
      <c r="AE52" s="410"/>
      <c r="AF52" s="410"/>
      <c r="AG52" s="411"/>
      <c r="AH52" s="507" t="str">
        <f>IF(AND(AP52="",AX52=""),IF(FIO="","",0),"")</f>
        <v/>
      </c>
      <c r="AI52" s="508"/>
      <c r="AJ52" s="508"/>
      <c r="AK52" s="508"/>
      <c r="AL52" s="508"/>
      <c r="AM52" s="508"/>
      <c r="AN52" s="508"/>
      <c r="AO52" s="509"/>
      <c r="AP52" s="498"/>
      <c r="AQ52" s="499"/>
      <c r="AR52" s="499"/>
      <c r="AS52" s="499"/>
      <c r="AT52" s="499"/>
      <c r="AU52" s="499"/>
      <c r="AV52" s="499"/>
      <c r="AW52" s="500"/>
      <c r="AX52" s="498"/>
      <c r="AY52" s="499"/>
      <c r="AZ52" s="499"/>
      <c r="BA52" s="499"/>
      <c r="BB52" s="499"/>
      <c r="BC52" s="499"/>
      <c r="BD52" s="499"/>
      <c r="BE52" s="500"/>
      <c r="BF52" s="93"/>
      <c r="BH52" s="55"/>
      <c r="BI52" s="55"/>
    </row>
    <row r="53" spans="1:63" ht="38.25" customHeight="1" x14ac:dyDescent="0.2">
      <c r="A53" s="564"/>
      <c r="B53" s="565"/>
      <c r="C53" s="566"/>
      <c r="D53" s="603"/>
      <c r="E53" s="604"/>
      <c r="F53" s="604"/>
      <c r="G53" s="604"/>
      <c r="H53" s="604"/>
      <c r="I53" s="604"/>
      <c r="J53" s="604"/>
      <c r="K53" s="604"/>
      <c r="L53" s="604"/>
      <c r="M53" s="604"/>
      <c r="N53" s="604"/>
      <c r="O53" s="604"/>
      <c r="P53" s="604"/>
      <c r="Q53" s="604"/>
      <c r="R53" s="604"/>
      <c r="S53" s="604"/>
      <c r="T53" s="604"/>
      <c r="U53" s="604"/>
      <c r="V53" s="604"/>
      <c r="W53" s="605"/>
      <c r="X53" s="409"/>
      <c r="Y53" s="410"/>
      <c r="Z53" s="410"/>
      <c r="AA53" s="410"/>
      <c r="AB53" s="410"/>
      <c r="AC53" s="410"/>
      <c r="AD53" s="410"/>
      <c r="AE53" s="410"/>
      <c r="AF53" s="410"/>
      <c r="AG53" s="411"/>
      <c r="AH53" s="510"/>
      <c r="AI53" s="511"/>
      <c r="AJ53" s="511"/>
      <c r="AK53" s="511"/>
      <c r="AL53" s="511"/>
      <c r="AM53" s="511"/>
      <c r="AN53" s="511"/>
      <c r="AO53" s="512"/>
      <c r="AP53" s="501"/>
      <c r="AQ53" s="502"/>
      <c r="AR53" s="502"/>
      <c r="AS53" s="502"/>
      <c r="AT53" s="502"/>
      <c r="AU53" s="502"/>
      <c r="AV53" s="502"/>
      <c r="AW53" s="503"/>
      <c r="AX53" s="501"/>
      <c r="AY53" s="502"/>
      <c r="AZ53" s="502"/>
      <c r="BA53" s="502"/>
      <c r="BB53" s="502"/>
      <c r="BC53" s="502"/>
      <c r="BD53" s="502"/>
      <c r="BE53" s="503"/>
      <c r="BF53" s="93"/>
      <c r="BG53" s="112">
        <f>MAX(AH52:BE53)</f>
        <v>0</v>
      </c>
      <c r="BH53" s="402">
        <v>30</v>
      </c>
      <c r="BI53" s="55"/>
    </row>
    <row r="54" spans="1:63" ht="12.75" customHeight="1" x14ac:dyDescent="0.2">
      <c r="A54" s="561" t="s">
        <v>475</v>
      </c>
      <c r="B54" s="562"/>
      <c r="C54" s="563"/>
      <c r="D54" s="600" t="s">
        <v>476</v>
      </c>
      <c r="E54" s="601"/>
      <c r="F54" s="601"/>
      <c r="G54" s="601"/>
      <c r="H54" s="601"/>
      <c r="I54" s="601"/>
      <c r="J54" s="601"/>
      <c r="K54" s="601"/>
      <c r="L54" s="601"/>
      <c r="M54" s="601"/>
      <c r="N54" s="601"/>
      <c r="O54" s="601"/>
      <c r="P54" s="601"/>
      <c r="Q54" s="601"/>
      <c r="R54" s="601"/>
      <c r="S54" s="601"/>
      <c r="T54" s="601"/>
      <c r="U54" s="601"/>
      <c r="V54" s="601"/>
      <c r="W54" s="602"/>
      <c r="X54" s="409"/>
      <c r="Y54" s="410"/>
      <c r="Z54" s="410"/>
      <c r="AA54" s="410"/>
      <c r="AB54" s="410"/>
      <c r="AC54" s="410"/>
      <c r="AD54" s="410"/>
      <c r="AE54" s="410"/>
      <c r="AF54" s="410"/>
      <c r="AG54" s="411"/>
      <c r="AH54" s="507" t="str">
        <f>IF(AND(AP54="",AX54=""),IF(FIO="","",0),"")</f>
        <v/>
      </c>
      <c r="AI54" s="508"/>
      <c r="AJ54" s="508"/>
      <c r="AK54" s="508"/>
      <c r="AL54" s="508"/>
      <c r="AM54" s="508"/>
      <c r="AN54" s="508"/>
      <c r="AO54" s="509"/>
      <c r="AP54" s="498"/>
      <c r="AQ54" s="499"/>
      <c r="AR54" s="499"/>
      <c r="AS54" s="499"/>
      <c r="AT54" s="499"/>
      <c r="AU54" s="499"/>
      <c r="AV54" s="499"/>
      <c r="AW54" s="500"/>
      <c r="AX54" s="498"/>
      <c r="AY54" s="499"/>
      <c r="AZ54" s="499"/>
      <c r="BA54" s="499"/>
      <c r="BB54" s="499"/>
      <c r="BC54" s="499"/>
      <c r="BD54" s="499"/>
      <c r="BE54" s="500"/>
      <c r="BF54" s="93"/>
      <c r="BH54" s="55"/>
      <c r="BI54" s="55"/>
    </row>
    <row r="55" spans="1:63" ht="45.75" customHeight="1" x14ac:dyDescent="0.2">
      <c r="A55" s="564"/>
      <c r="B55" s="565"/>
      <c r="C55" s="566"/>
      <c r="D55" s="603"/>
      <c r="E55" s="604"/>
      <c r="F55" s="604"/>
      <c r="G55" s="604"/>
      <c r="H55" s="604"/>
      <c r="I55" s="604"/>
      <c r="J55" s="604"/>
      <c r="K55" s="604"/>
      <c r="L55" s="604"/>
      <c r="M55" s="604"/>
      <c r="N55" s="604"/>
      <c r="O55" s="604"/>
      <c r="P55" s="604"/>
      <c r="Q55" s="604"/>
      <c r="R55" s="604"/>
      <c r="S55" s="604"/>
      <c r="T55" s="604"/>
      <c r="U55" s="604"/>
      <c r="V55" s="604"/>
      <c r="W55" s="605"/>
      <c r="X55" s="409"/>
      <c r="Y55" s="410"/>
      <c r="Z55" s="410"/>
      <c r="AA55" s="410"/>
      <c r="AB55" s="410"/>
      <c r="AC55" s="410"/>
      <c r="AD55" s="410"/>
      <c r="AE55" s="410"/>
      <c r="AF55" s="410"/>
      <c r="AG55" s="411"/>
      <c r="AH55" s="510"/>
      <c r="AI55" s="511"/>
      <c r="AJ55" s="511"/>
      <c r="AK55" s="511"/>
      <c r="AL55" s="511"/>
      <c r="AM55" s="511"/>
      <c r="AN55" s="511"/>
      <c r="AO55" s="512"/>
      <c r="AP55" s="501"/>
      <c r="AQ55" s="502"/>
      <c r="AR55" s="502"/>
      <c r="AS55" s="502"/>
      <c r="AT55" s="502"/>
      <c r="AU55" s="502"/>
      <c r="AV55" s="502"/>
      <c r="AW55" s="503"/>
      <c r="AX55" s="501"/>
      <c r="AY55" s="502"/>
      <c r="AZ55" s="502"/>
      <c r="BA55" s="502"/>
      <c r="BB55" s="502"/>
      <c r="BC55" s="502"/>
      <c r="BD55" s="502"/>
      <c r="BE55" s="503"/>
      <c r="BF55" s="93"/>
      <c r="BG55" s="112">
        <f>MAX(AH54:BE55)</f>
        <v>0</v>
      </c>
      <c r="BH55" s="402">
        <v>30</v>
      </c>
      <c r="BI55" s="55"/>
    </row>
    <row r="56" spans="1:63" ht="12.75" customHeight="1" x14ac:dyDescent="0.2">
      <c r="A56" s="561" t="s">
        <v>477</v>
      </c>
      <c r="B56" s="562"/>
      <c r="C56" s="563"/>
      <c r="D56" s="600" t="s">
        <v>498</v>
      </c>
      <c r="E56" s="601"/>
      <c r="F56" s="601"/>
      <c r="G56" s="601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U56" s="601"/>
      <c r="V56" s="601"/>
      <c r="W56" s="602"/>
      <c r="X56" s="409"/>
      <c r="Y56" s="410"/>
      <c r="Z56" s="410"/>
      <c r="AA56" s="410"/>
      <c r="AB56" s="410"/>
      <c r="AC56" s="410"/>
      <c r="AD56" s="410"/>
      <c r="AE56" s="410"/>
      <c r="AF56" s="410"/>
      <c r="AG56" s="411"/>
      <c r="AH56" s="507" t="str">
        <f>IF(AND(AP56="",AX56=""),IF(FIO="","",0),"")</f>
        <v/>
      </c>
      <c r="AI56" s="508"/>
      <c r="AJ56" s="508"/>
      <c r="AK56" s="508"/>
      <c r="AL56" s="508"/>
      <c r="AM56" s="508"/>
      <c r="AN56" s="508"/>
      <c r="AO56" s="509"/>
      <c r="AP56" s="498"/>
      <c r="AQ56" s="499"/>
      <c r="AR56" s="499"/>
      <c r="AS56" s="499"/>
      <c r="AT56" s="499"/>
      <c r="AU56" s="499"/>
      <c r="AV56" s="499"/>
      <c r="AW56" s="500"/>
      <c r="AX56" s="498"/>
      <c r="AY56" s="499"/>
      <c r="AZ56" s="499"/>
      <c r="BA56" s="499"/>
      <c r="BB56" s="499"/>
      <c r="BC56" s="499"/>
      <c r="BD56" s="499"/>
      <c r="BE56" s="500"/>
      <c r="BF56" s="93"/>
      <c r="BH56" s="55"/>
      <c r="BI56" s="55"/>
    </row>
    <row r="57" spans="1:63" ht="44.25" customHeight="1" x14ac:dyDescent="0.2">
      <c r="A57" s="564"/>
      <c r="B57" s="565"/>
      <c r="C57" s="566"/>
      <c r="D57" s="603"/>
      <c r="E57" s="604"/>
      <c r="F57" s="604"/>
      <c r="G57" s="604"/>
      <c r="H57" s="604"/>
      <c r="I57" s="604"/>
      <c r="J57" s="604"/>
      <c r="K57" s="604"/>
      <c r="L57" s="604"/>
      <c r="M57" s="604"/>
      <c r="N57" s="604"/>
      <c r="O57" s="604"/>
      <c r="P57" s="604"/>
      <c r="Q57" s="604"/>
      <c r="R57" s="604"/>
      <c r="S57" s="604"/>
      <c r="T57" s="604"/>
      <c r="U57" s="604"/>
      <c r="V57" s="604"/>
      <c r="W57" s="605"/>
      <c r="X57" s="412"/>
      <c r="Y57" s="413"/>
      <c r="Z57" s="413"/>
      <c r="AA57" s="413"/>
      <c r="AB57" s="413"/>
      <c r="AC57" s="413"/>
      <c r="AD57" s="413"/>
      <c r="AE57" s="413"/>
      <c r="AF57" s="413"/>
      <c r="AG57" s="414"/>
      <c r="AH57" s="510"/>
      <c r="AI57" s="511"/>
      <c r="AJ57" s="511"/>
      <c r="AK57" s="511"/>
      <c r="AL57" s="511"/>
      <c r="AM57" s="511"/>
      <c r="AN57" s="511"/>
      <c r="AO57" s="512"/>
      <c r="AP57" s="501"/>
      <c r="AQ57" s="502"/>
      <c r="AR57" s="502"/>
      <c r="AS57" s="502"/>
      <c r="AT57" s="502"/>
      <c r="AU57" s="502"/>
      <c r="AV57" s="502"/>
      <c r="AW57" s="503"/>
      <c r="AX57" s="501"/>
      <c r="AY57" s="502"/>
      <c r="AZ57" s="502"/>
      <c r="BA57" s="502"/>
      <c r="BB57" s="502"/>
      <c r="BC57" s="502"/>
      <c r="BD57" s="502"/>
      <c r="BE57" s="503"/>
      <c r="BF57" s="93"/>
      <c r="BG57" s="112">
        <f>MAX(AH56:BE57)</f>
        <v>0</v>
      </c>
      <c r="BH57" s="402">
        <v>30</v>
      </c>
      <c r="BI57" s="55"/>
    </row>
    <row r="58" spans="1:63" ht="54" customHeight="1" x14ac:dyDescent="0.2">
      <c r="A58" s="573" t="s">
        <v>511</v>
      </c>
      <c r="B58" s="574"/>
      <c r="C58" s="575"/>
      <c r="D58" s="567" t="s">
        <v>512</v>
      </c>
      <c r="E58" s="568"/>
      <c r="F58" s="568"/>
      <c r="G58" s="568"/>
      <c r="H58" s="568"/>
      <c r="I58" s="568"/>
      <c r="J58" s="568"/>
      <c r="K58" s="568"/>
      <c r="L58" s="568"/>
      <c r="M58" s="568"/>
      <c r="N58" s="568"/>
      <c r="O58" s="568"/>
      <c r="P58" s="568"/>
      <c r="Q58" s="568"/>
      <c r="R58" s="568"/>
      <c r="S58" s="568"/>
      <c r="T58" s="568"/>
      <c r="U58" s="568"/>
      <c r="V58" s="568"/>
      <c r="W58" s="569"/>
      <c r="X58" s="415"/>
      <c r="Y58" s="416"/>
      <c r="Z58" s="416"/>
      <c r="AA58" s="416"/>
      <c r="AB58" s="416"/>
      <c r="AC58" s="416"/>
      <c r="AD58" s="416"/>
      <c r="AE58" s="416"/>
      <c r="AF58" s="416"/>
      <c r="AG58" s="417"/>
      <c r="AH58" s="570" t="str">
        <f>IF(AND(AP58="",AX58=""),IF(FIO="","",0),"")</f>
        <v/>
      </c>
      <c r="AI58" s="571"/>
      <c r="AJ58" s="571"/>
      <c r="AK58" s="571"/>
      <c r="AL58" s="571"/>
      <c r="AM58" s="571"/>
      <c r="AN58" s="571"/>
      <c r="AO58" s="572"/>
      <c r="AP58" s="700"/>
      <c r="AQ58" s="701"/>
      <c r="AR58" s="701"/>
      <c r="AS58" s="701"/>
      <c r="AT58" s="701"/>
      <c r="AU58" s="701"/>
      <c r="AV58" s="701"/>
      <c r="AW58" s="702"/>
      <c r="AX58" s="700"/>
      <c r="AY58" s="701"/>
      <c r="AZ58" s="701"/>
      <c r="BA58" s="701"/>
      <c r="BB58" s="701"/>
      <c r="BC58" s="701"/>
      <c r="BD58" s="701"/>
      <c r="BE58" s="702"/>
      <c r="BF58" s="93"/>
      <c r="BG58" s="112">
        <f>MAX(AH58:BE58)</f>
        <v>0</v>
      </c>
      <c r="BH58" s="402">
        <v>30</v>
      </c>
      <c r="BI58" s="55"/>
    </row>
    <row r="59" spans="1:63" ht="19.5" hidden="1" customHeight="1" x14ac:dyDescent="0.2">
      <c r="A59" s="564"/>
      <c r="B59" s="565"/>
      <c r="C59" s="566"/>
      <c r="D59" s="734" t="s">
        <v>447</v>
      </c>
      <c r="E59" s="734"/>
      <c r="F59" s="734"/>
      <c r="G59" s="734"/>
      <c r="H59" s="734"/>
      <c r="I59" s="734"/>
      <c r="J59" s="734"/>
      <c r="K59" s="734"/>
      <c r="L59" s="734"/>
      <c r="M59" s="734"/>
      <c r="N59" s="734"/>
      <c r="O59" s="734"/>
      <c r="P59" s="734"/>
      <c r="Q59" s="734"/>
      <c r="R59" s="734"/>
      <c r="S59" s="734"/>
      <c r="T59" s="734"/>
      <c r="U59" s="734"/>
      <c r="V59" s="734"/>
      <c r="W59" s="734"/>
      <c r="X59" s="734"/>
      <c r="Y59" s="734"/>
      <c r="Z59" s="734"/>
      <c r="AA59" s="734"/>
      <c r="AB59" s="734"/>
      <c r="AC59" s="734"/>
      <c r="AD59" s="734"/>
      <c r="AE59" s="734"/>
      <c r="AF59" s="734"/>
      <c r="AG59" s="734"/>
      <c r="AH59" s="734"/>
      <c r="AI59" s="734"/>
      <c r="AJ59" s="734"/>
      <c r="AK59" s="734"/>
      <c r="AL59" s="734"/>
      <c r="AM59" s="734"/>
      <c r="AN59" s="734"/>
      <c r="AO59" s="734"/>
      <c r="AP59" s="734"/>
      <c r="AQ59" s="734"/>
      <c r="AR59" s="734"/>
      <c r="AS59" s="734"/>
      <c r="AT59" s="734"/>
      <c r="AU59" s="734"/>
      <c r="AV59" s="734"/>
      <c r="AW59" s="734"/>
      <c r="AX59" s="734"/>
      <c r="AY59" s="734"/>
      <c r="AZ59" s="734"/>
      <c r="BA59" s="734"/>
      <c r="BB59" s="734"/>
      <c r="BC59" s="734"/>
      <c r="BD59" s="734"/>
      <c r="BE59" s="734"/>
      <c r="BF59" s="93"/>
      <c r="BG59" s="55"/>
      <c r="BH59" s="115"/>
      <c r="BI59" s="116"/>
      <c r="BJ59" s="397"/>
      <c r="BK59" s="118"/>
    </row>
    <row r="60" spans="1:63" ht="12.75" customHeight="1" x14ac:dyDescent="0.2">
      <c r="B60" s="37" t="s">
        <v>25</v>
      </c>
      <c r="D60" s="37"/>
      <c r="E60" s="37"/>
      <c r="F60" s="37"/>
      <c r="G60" s="37"/>
      <c r="H60" s="37"/>
      <c r="I60" s="37"/>
      <c r="BF60" s="93"/>
    </row>
    <row r="61" spans="1:63" ht="12.75" customHeight="1" x14ac:dyDescent="0.2">
      <c r="A61" s="119"/>
      <c r="B61" s="39" t="s">
        <v>149</v>
      </c>
      <c r="C61" s="765" t="s">
        <v>505</v>
      </c>
      <c r="D61" s="765"/>
      <c r="E61" s="765"/>
      <c r="F61" s="765"/>
      <c r="G61" s="765"/>
      <c r="H61" s="765"/>
      <c r="I61" s="765"/>
      <c r="J61" s="765"/>
      <c r="K61" s="765"/>
      <c r="L61" s="765"/>
      <c r="M61" s="765"/>
      <c r="N61" s="765"/>
      <c r="O61" s="765"/>
      <c r="P61" s="765"/>
      <c r="Q61" s="765"/>
      <c r="R61" s="765"/>
      <c r="S61" s="765"/>
      <c r="T61" s="765"/>
      <c r="U61" s="765"/>
      <c r="V61" s="765"/>
      <c r="W61" s="765"/>
      <c r="X61" s="765"/>
      <c r="Y61" s="765"/>
      <c r="Z61" s="765"/>
      <c r="AA61" s="765"/>
      <c r="AB61" s="765"/>
      <c r="AC61" s="765"/>
      <c r="AD61" s="765"/>
      <c r="AE61" s="765"/>
      <c r="AF61" s="765"/>
      <c r="AG61" s="765"/>
      <c r="AH61" s="765"/>
      <c r="AI61" s="765"/>
      <c r="AJ61" s="765"/>
      <c r="AK61" s="765"/>
      <c r="AL61" s="765"/>
      <c r="AM61" s="765"/>
      <c r="AN61" s="765"/>
      <c r="AO61" s="765"/>
      <c r="AP61" s="765"/>
      <c r="AQ61" s="765"/>
      <c r="AR61" s="765"/>
      <c r="AS61" s="765"/>
      <c r="AT61" s="765"/>
      <c r="AU61" s="765"/>
      <c r="AV61" s="765"/>
      <c r="AW61" s="765"/>
      <c r="AX61" s="765"/>
      <c r="AY61" s="765"/>
      <c r="AZ61" s="765"/>
      <c r="BA61" s="765"/>
      <c r="BB61" s="765"/>
      <c r="BC61" s="765"/>
      <c r="BD61" s="765"/>
      <c r="BE61" s="765"/>
      <c r="BF61" s="93"/>
    </row>
    <row r="62" spans="1:63" ht="13.5" x14ac:dyDescent="0.2">
      <c r="A62" s="119"/>
      <c r="B62" s="39"/>
      <c r="C62" s="765"/>
      <c r="D62" s="765"/>
      <c r="E62" s="765"/>
      <c r="F62" s="765"/>
      <c r="G62" s="765"/>
      <c r="H62" s="765"/>
      <c r="I62" s="765"/>
      <c r="J62" s="765"/>
      <c r="K62" s="765"/>
      <c r="L62" s="765"/>
      <c r="M62" s="765"/>
      <c r="N62" s="765"/>
      <c r="O62" s="765"/>
      <c r="P62" s="765"/>
      <c r="Q62" s="765"/>
      <c r="R62" s="765"/>
      <c r="S62" s="765"/>
      <c r="T62" s="765"/>
      <c r="U62" s="765"/>
      <c r="V62" s="765"/>
      <c r="W62" s="765"/>
      <c r="X62" s="765"/>
      <c r="Y62" s="765"/>
      <c r="Z62" s="765"/>
      <c r="AA62" s="765"/>
      <c r="AB62" s="765"/>
      <c r="AC62" s="765"/>
      <c r="AD62" s="765"/>
      <c r="AE62" s="765"/>
      <c r="AF62" s="765"/>
      <c r="AG62" s="765"/>
      <c r="AH62" s="765"/>
      <c r="AI62" s="765"/>
      <c r="AJ62" s="765"/>
      <c r="AK62" s="765"/>
      <c r="AL62" s="765"/>
      <c r="AM62" s="765"/>
      <c r="AN62" s="765"/>
      <c r="AO62" s="765"/>
      <c r="AP62" s="765"/>
      <c r="AQ62" s="765"/>
      <c r="AR62" s="765"/>
      <c r="AS62" s="765"/>
      <c r="AT62" s="765"/>
      <c r="AU62" s="765"/>
      <c r="AV62" s="765"/>
      <c r="AW62" s="765"/>
      <c r="AX62" s="765"/>
      <c r="AY62" s="765"/>
      <c r="AZ62" s="765"/>
      <c r="BA62" s="765"/>
      <c r="BB62" s="765"/>
      <c r="BC62" s="765"/>
      <c r="BD62" s="765"/>
      <c r="BE62" s="765"/>
      <c r="BF62" s="93"/>
    </row>
    <row r="63" spans="1:63" ht="12.75" customHeight="1" x14ac:dyDescent="0.2">
      <c r="A63" s="119"/>
      <c r="B63" s="39" t="s">
        <v>149</v>
      </c>
      <c r="C63" s="777" t="s">
        <v>506</v>
      </c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77"/>
      <c r="AF63" s="777"/>
      <c r="AG63" s="777"/>
      <c r="AH63" s="777"/>
      <c r="AI63" s="777"/>
      <c r="AJ63" s="777"/>
      <c r="AK63" s="777"/>
      <c r="AL63" s="777"/>
      <c r="AM63" s="777"/>
      <c r="AN63" s="777"/>
      <c r="AO63" s="777"/>
      <c r="AP63" s="777"/>
      <c r="AQ63" s="777"/>
      <c r="AR63" s="777"/>
      <c r="AS63" s="777"/>
      <c r="AT63" s="777"/>
      <c r="AU63" s="777"/>
      <c r="AV63" s="777"/>
      <c r="AW63" s="777"/>
      <c r="AX63" s="777"/>
      <c r="AY63" s="777"/>
      <c r="AZ63" s="777"/>
      <c r="BA63" s="777"/>
      <c r="BB63" s="777"/>
      <c r="BC63" s="777"/>
      <c r="BD63" s="777"/>
      <c r="BE63" s="777"/>
      <c r="BF63" s="93"/>
    </row>
    <row r="64" spans="1:63" ht="12.75" customHeight="1" x14ac:dyDescent="0.2">
      <c r="A64" s="39"/>
      <c r="B64" s="40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77"/>
      <c r="AF64" s="777"/>
      <c r="AG64" s="777"/>
      <c r="AH64" s="777"/>
      <c r="AI64" s="777"/>
      <c r="AJ64" s="777"/>
      <c r="AK64" s="777"/>
      <c r="AL64" s="777"/>
      <c r="AM64" s="777"/>
      <c r="AN64" s="777"/>
      <c r="AO64" s="777"/>
      <c r="AP64" s="777"/>
      <c r="AQ64" s="777"/>
      <c r="AR64" s="777"/>
      <c r="AS64" s="777"/>
      <c r="AT64" s="777"/>
      <c r="AU64" s="777"/>
      <c r="AV64" s="777"/>
      <c r="AW64" s="777"/>
      <c r="AX64" s="777"/>
      <c r="AY64" s="777"/>
      <c r="AZ64" s="777"/>
      <c r="BA64" s="777"/>
      <c r="BB64" s="777"/>
      <c r="BC64" s="777"/>
      <c r="BD64" s="777"/>
      <c r="BE64" s="777"/>
      <c r="BF64" s="93"/>
      <c r="BH64" s="55"/>
      <c r="BI64" s="55"/>
    </row>
    <row r="65" spans="1:62" ht="21" customHeight="1" x14ac:dyDescent="0.2">
      <c r="A65" s="39"/>
      <c r="B65" s="40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77"/>
      <c r="AF65" s="777"/>
      <c r="AG65" s="777"/>
      <c r="AH65" s="777"/>
      <c r="AI65" s="777"/>
      <c r="AJ65" s="777"/>
      <c r="AK65" s="777"/>
      <c r="AL65" s="777"/>
      <c r="AM65" s="777"/>
      <c r="AN65" s="777"/>
      <c r="AO65" s="777"/>
      <c r="AP65" s="777"/>
      <c r="AQ65" s="777"/>
      <c r="AR65" s="777"/>
      <c r="AS65" s="777"/>
      <c r="AT65" s="777"/>
      <c r="AU65" s="777"/>
      <c r="AV65" s="777"/>
      <c r="AW65" s="777"/>
      <c r="AX65" s="777"/>
      <c r="AY65" s="777"/>
      <c r="AZ65" s="777"/>
      <c r="BA65" s="777"/>
      <c r="BB65" s="777"/>
      <c r="BC65" s="777"/>
      <c r="BD65" s="777"/>
      <c r="BE65" s="777"/>
      <c r="BF65" s="93"/>
      <c r="BG65" s="146"/>
      <c r="BH65" s="59"/>
      <c r="BI65" s="59"/>
      <c r="BJ65" s="134"/>
    </row>
    <row r="66" spans="1:62" ht="12.75" customHeight="1" x14ac:dyDescent="0.2">
      <c r="A66" s="609" t="s">
        <v>162</v>
      </c>
      <c r="B66" s="610"/>
      <c r="C66" s="611"/>
      <c r="D66" s="615" t="s">
        <v>140</v>
      </c>
      <c r="E66" s="616"/>
      <c r="F66" s="616"/>
      <c r="G66" s="616"/>
      <c r="H66" s="616"/>
      <c r="I66" s="616"/>
      <c r="J66" s="616"/>
      <c r="K66" s="616"/>
      <c r="L66" s="616"/>
      <c r="M66" s="616"/>
      <c r="N66" s="616"/>
      <c r="O66" s="616"/>
      <c r="P66" s="616"/>
      <c r="Q66" s="616"/>
      <c r="R66" s="616"/>
      <c r="S66" s="616"/>
      <c r="T66" s="616"/>
      <c r="U66" s="616"/>
      <c r="V66" s="616"/>
      <c r="W66" s="616"/>
      <c r="X66" s="699" t="s">
        <v>147</v>
      </c>
      <c r="Y66" s="699"/>
      <c r="Z66" s="699"/>
      <c r="AA66" s="699"/>
      <c r="AB66" s="699"/>
      <c r="AC66" s="699"/>
      <c r="AD66" s="699"/>
      <c r="AE66" s="699"/>
      <c r="AF66" s="699"/>
      <c r="AG66" s="699"/>
      <c r="AH66" s="656" t="s">
        <v>249</v>
      </c>
      <c r="AI66" s="657"/>
      <c r="AJ66" s="657"/>
      <c r="AK66" s="657"/>
      <c r="AL66" s="657"/>
      <c r="AM66" s="657"/>
      <c r="AN66" s="657"/>
      <c r="AO66" s="657"/>
      <c r="AP66" s="657"/>
      <c r="AQ66" s="657"/>
      <c r="AR66" s="657"/>
      <c r="AS66" s="657"/>
      <c r="AT66" s="657"/>
      <c r="AU66" s="657"/>
      <c r="AV66" s="657"/>
      <c r="AW66" s="657"/>
      <c r="AX66" s="657"/>
      <c r="AY66" s="657"/>
      <c r="AZ66" s="657"/>
      <c r="BA66" s="657"/>
      <c r="BB66" s="657"/>
      <c r="BC66" s="657"/>
      <c r="BD66" s="657"/>
      <c r="BE66" s="658"/>
      <c r="BF66" s="93"/>
      <c r="BG66" s="146"/>
      <c r="BH66" s="398"/>
      <c r="BI66" s="399"/>
      <c r="BJ66" s="134"/>
    </row>
    <row r="67" spans="1:62" ht="12.75" customHeight="1" x14ac:dyDescent="0.2">
      <c r="A67" s="612"/>
      <c r="B67" s="613"/>
      <c r="C67" s="614"/>
      <c r="D67" s="617"/>
      <c r="E67" s="618"/>
      <c r="F67" s="618"/>
      <c r="G67" s="618"/>
      <c r="H67" s="618"/>
      <c r="I67" s="618"/>
      <c r="J67" s="618"/>
      <c r="K67" s="618"/>
      <c r="L67" s="618"/>
      <c r="M67" s="618"/>
      <c r="N67" s="618"/>
      <c r="O67" s="618"/>
      <c r="P67" s="618"/>
      <c r="Q67" s="618"/>
      <c r="R67" s="618"/>
      <c r="S67" s="618"/>
      <c r="T67" s="618"/>
      <c r="U67" s="618"/>
      <c r="V67" s="618"/>
      <c r="W67" s="618"/>
      <c r="X67" s="699"/>
      <c r="Y67" s="699"/>
      <c r="Z67" s="699"/>
      <c r="AA67" s="699"/>
      <c r="AB67" s="699"/>
      <c r="AC67" s="699"/>
      <c r="AD67" s="699"/>
      <c r="AE67" s="699"/>
      <c r="AF67" s="699"/>
      <c r="AG67" s="699"/>
      <c r="AH67" s="622" t="s">
        <v>244</v>
      </c>
      <c r="AI67" s="623"/>
      <c r="AJ67" s="623"/>
      <c r="AK67" s="623"/>
      <c r="AL67" s="623"/>
      <c r="AM67" s="623"/>
      <c r="AN67" s="623"/>
      <c r="AO67" s="623"/>
      <c r="AP67" s="623"/>
      <c r="AQ67" s="623"/>
      <c r="AR67" s="623"/>
      <c r="AS67" s="623"/>
      <c r="AT67" s="623"/>
      <c r="AU67" s="623"/>
      <c r="AV67" s="623"/>
      <c r="AW67" s="623"/>
      <c r="AX67" s="623"/>
      <c r="AY67" s="623"/>
      <c r="AZ67" s="623"/>
      <c r="BA67" s="623"/>
      <c r="BB67" s="623"/>
      <c r="BC67" s="623"/>
      <c r="BD67" s="623"/>
      <c r="BE67" s="624"/>
      <c r="BF67" s="93"/>
      <c r="BG67" s="395"/>
      <c r="BH67" s="399"/>
      <c r="BI67" s="399"/>
      <c r="BJ67" s="134"/>
    </row>
    <row r="68" spans="1:62" ht="12.6" customHeight="1" x14ac:dyDescent="0.2">
      <c r="A68" s="653"/>
      <c r="B68" s="654"/>
      <c r="C68" s="655"/>
      <c r="D68" s="714"/>
      <c r="E68" s="715"/>
      <c r="F68" s="715"/>
      <c r="G68" s="715"/>
      <c r="H68" s="715"/>
      <c r="I68" s="715"/>
      <c r="J68" s="715"/>
      <c r="K68" s="715"/>
      <c r="L68" s="715"/>
      <c r="M68" s="715"/>
      <c r="N68" s="715"/>
      <c r="O68" s="715"/>
      <c r="P68" s="715"/>
      <c r="Q68" s="715"/>
      <c r="R68" s="715"/>
      <c r="S68" s="715"/>
      <c r="T68" s="715"/>
      <c r="U68" s="715"/>
      <c r="V68" s="715"/>
      <c r="W68" s="715"/>
      <c r="X68" s="699"/>
      <c r="Y68" s="699"/>
      <c r="Z68" s="699"/>
      <c r="AA68" s="699"/>
      <c r="AB68" s="699"/>
      <c r="AC68" s="699"/>
      <c r="AD68" s="699"/>
      <c r="AE68" s="699"/>
      <c r="AF68" s="699"/>
      <c r="AG68" s="699"/>
      <c r="AH68" s="673" t="s">
        <v>443</v>
      </c>
      <c r="AI68" s="717"/>
      <c r="AJ68" s="717"/>
      <c r="AK68" s="717"/>
      <c r="AL68" s="717"/>
      <c r="AM68" s="717"/>
      <c r="AN68" s="717"/>
      <c r="AO68" s="718"/>
      <c r="AP68" s="673" t="s">
        <v>445</v>
      </c>
      <c r="AQ68" s="717"/>
      <c r="AR68" s="717"/>
      <c r="AS68" s="717"/>
      <c r="AT68" s="717"/>
      <c r="AU68" s="717"/>
      <c r="AV68" s="717"/>
      <c r="AW68" s="718"/>
      <c r="AX68" s="673" t="s">
        <v>444</v>
      </c>
      <c r="AY68" s="717"/>
      <c r="AZ68" s="717"/>
      <c r="BA68" s="717"/>
      <c r="BB68" s="717"/>
      <c r="BC68" s="717"/>
      <c r="BD68" s="717"/>
      <c r="BE68" s="718"/>
      <c r="BF68" s="93"/>
      <c r="BG68" s="146"/>
      <c r="BH68" s="396"/>
      <c r="BI68" s="397"/>
      <c r="BJ68" s="397"/>
    </row>
    <row r="69" spans="1:62" ht="12.75" customHeight="1" x14ac:dyDescent="0.2">
      <c r="A69" s="576" t="s">
        <v>142</v>
      </c>
      <c r="B69" s="577"/>
      <c r="C69" s="578"/>
      <c r="D69" s="638" t="s">
        <v>496</v>
      </c>
      <c r="E69" s="639"/>
      <c r="F69" s="639"/>
      <c r="G69" s="639"/>
      <c r="H69" s="639"/>
      <c r="I69" s="639"/>
      <c r="J69" s="639"/>
      <c r="K69" s="639"/>
      <c r="L69" s="639"/>
      <c r="M69" s="639"/>
      <c r="N69" s="639"/>
      <c r="O69" s="639"/>
      <c r="P69" s="639"/>
      <c r="Q69" s="639"/>
      <c r="R69" s="639"/>
      <c r="S69" s="639"/>
      <c r="T69" s="639"/>
      <c r="U69" s="639"/>
      <c r="V69" s="639"/>
      <c r="W69" s="640"/>
      <c r="X69" s="591" t="s">
        <v>478</v>
      </c>
      <c r="Y69" s="592"/>
      <c r="Z69" s="592"/>
      <c r="AA69" s="592"/>
      <c r="AB69" s="592"/>
      <c r="AC69" s="592"/>
      <c r="AD69" s="592"/>
      <c r="AE69" s="592"/>
      <c r="AF69" s="592"/>
      <c r="AG69" s="593"/>
      <c r="AH69" s="719"/>
      <c r="AI69" s="720"/>
      <c r="AJ69" s="720"/>
      <c r="AK69" s="720"/>
      <c r="AL69" s="720"/>
      <c r="AM69" s="720"/>
      <c r="AN69" s="720"/>
      <c r="AO69" s="721"/>
      <c r="AP69" s="719"/>
      <c r="AQ69" s="720"/>
      <c r="AR69" s="720"/>
      <c r="AS69" s="720"/>
      <c r="AT69" s="720"/>
      <c r="AU69" s="720"/>
      <c r="AV69" s="720"/>
      <c r="AW69" s="721"/>
      <c r="AX69" s="719"/>
      <c r="AY69" s="720"/>
      <c r="AZ69" s="720"/>
      <c r="BA69" s="720"/>
      <c r="BB69" s="720"/>
      <c r="BC69" s="720"/>
      <c r="BD69" s="720"/>
      <c r="BE69" s="721"/>
      <c r="BF69" s="93"/>
      <c r="BG69" s="146"/>
      <c r="BH69" s="59"/>
      <c r="BI69" s="59"/>
      <c r="BJ69" s="134"/>
    </row>
    <row r="70" spans="1:62" ht="12.75" customHeight="1" x14ac:dyDescent="0.2">
      <c r="A70" s="579"/>
      <c r="B70" s="580"/>
      <c r="C70" s="581"/>
      <c r="D70" s="641"/>
      <c r="E70" s="642"/>
      <c r="F70" s="642"/>
      <c r="G70" s="642"/>
      <c r="H70" s="642"/>
      <c r="I70" s="642"/>
      <c r="J70" s="642"/>
      <c r="K70" s="642"/>
      <c r="L70" s="642"/>
      <c r="M70" s="642"/>
      <c r="N70" s="642"/>
      <c r="O70" s="642"/>
      <c r="P70" s="642"/>
      <c r="Q70" s="642"/>
      <c r="R70" s="642"/>
      <c r="S70" s="642"/>
      <c r="T70" s="642"/>
      <c r="U70" s="642"/>
      <c r="V70" s="642"/>
      <c r="W70" s="643"/>
      <c r="X70" s="594"/>
      <c r="Y70" s="595"/>
      <c r="Z70" s="595"/>
      <c r="AA70" s="595"/>
      <c r="AB70" s="595"/>
      <c r="AC70" s="595"/>
      <c r="AD70" s="595"/>
      <c r="AE70" s="595"/>
      <c r="AF70" s="595"/>
      <c r="AG70" s="596"/>
      <c r="AH70" s="719"/>
      <c r="AI70" s="720"/>
      <c r="AJ70" s="720"/>
      <c r="AK70" s="720"/>
      <c r="AL70" s="720"/>
      <c r="AM70" s="720"/>
      <c r="AN70" s="720"/>
      <c r="AO70" s="721"/>
      <c r="AP70" s="719"/>
      <c r="AQ70" s="720"/>
      <c r="AR70" s="720"/>
      <c r="AS70" s="720"/>
      <c r="AT70" s="720"/>
      <c r="AU70" s="720"/>
      <c r="AV70" s="720"/>
      <c r="AW70" s="721"/>
      <c r="AX70" s="719"/>
      <c r="AY70" s="720"/>
      <c r="AZ70" s="720"/>
      <c r="BA70" s="720"/>
      <c r="BB70" s="720"/>
      <c r="BC70" s="720"/>
      <c r="BD70" s="720"/>
      <c r="BE70" s="721"/>
      <c r="BF70" s="93"/>
      <c r="BH70" s="55"/>
      <c r="BI70" s="55"/>
    </row>
    <row r="71" spans="1:62" ht="28.5" customHeight="1" x14ac:dyDescent="0.2">
      <c r="A71" s="579"/>
      <c r="B71" s="580"/>
      <c r="C71" s="581"/>
      <c r="D71" s="641"/>
      <c r="E71" s="642"/>
      <c r="F71" s="642"/>
      <c r="G71" s="642"/>
      <c r="H71" s="642"/>
      <c r="I71" s="642"/>
      <c r="J71" s="642"/>
      <c r="K71" s="642"/>
      <c r="L71" s="642"/>
      <c r="M71" s="642"/>
      <c r="N71" s="642"/>
      <c r="O71" s="642"/>
      <c r="P71" s="642"/>
      <c r="Q71" s="642"/>
      <c r="R71" s="642"/>
      <c r="S71" s="642"/>
      <c r="T71" s="642"/>
      <c r="U71" s="642"/>
      <c r="V71" s="642"/>
      <c r="W71" s="643"/>
      <c r="X71" s="594"/>
      <c r="Y71" s="595"/>
      <c r="Z71" s="595"/>
      <c r="AA71" s="595"/>
      <c r="AB71" s="595"/>
      <c r="AC71" s="595"/>
      <c r="AD71" s="595"/>
      <c r="AE71" s="595"/>
      <c r="AF71" s="595"/>
      <c r="AG71" s="596"/>
      <c r="AH71" s="722"/>
      <c r="AI71" s="723"/>
      <c r="AJ71" s="723"/>
      <c r="AK71" s="723"/>
      <c r="AL71" s="723"/>
      <c r="AM71" s="723"/>
      <c r="AN71" s="723"/>
      <c r="AO71" s="724"/>
      <c r="AP71" s="722"/>
      <c r="AQ71" s="723"/>
      <c r="AR71" s="723"/>
      <c r="AS71" s="723"/>
      <c r="AT71" s="723"/>
      <c r="AU71" s="723"/>
      <c r="AV71" s="723"/>
      <c r="AW71" s="724"/>
      <c r="AX71" s="722"/>
      <c r="AY71" s="723"/>
      <c r="AZ71" s="723"/>
      <c r="BA71" s="723"/>
      <c r="BB71" s="723"/>
      <c r="BC71" s="723"/>
      <c r="BD71" s="723"/>
      <c r="BE71" s="724"/>
      <c r="BF71" s="93"/>
      <c r="BH71" s="60" t="s">
        <v>37</v>
      </c>
      <c r="BI71" s="61"/>
    </row>
    <row r="72" spans="1:62" ht="12.75" customHeight="1" x14ac:dyDescent="0.2">
      <c r="A72" s="579"/>
      <c r="B72" s="580"/>
      <c r="C72" s="581"/>
      <c r="D72" s="641"/>
      <c r="E72" s="642"/>
      <c r="F72" s="642"/>
      <c r="G72" s="642"/>
      <c r="H72" s="642"/>
      <c r="I72" s="642"/>
      <c r="J72" s="642"/>
      <c r="K72" s="642"/>
      <c r="L72" s="642"/>
      <c r="M72" s="642"/>
      <c r="N72" s="642"/>
      <c r="O72" s="642"/>
      <c r="P72" s="642"/>
      <c r="Q72" s="642"/>
      <c r="R72" s="642"/>
      <c r="S72" s="642"/>
      <c r="T72" s="642"/>
      <c r="U72" s="642"/>
      <c r="V72" s="642"/>
      <c r="W72" s="643"/>
      <c r="X72" s="594"/>
      <c r="Y72" s="595"/>
      <c r="Z72" s="595"/>
      <c r="AA72" s="595"/>
      <c r="AB72" s="595"/>
      <c r="AC72" s="595"/>
      <c r="AD72" s="595"/>
      <c r="AE72" s="595"/>
      <c r="AF72" s="595"/>
      <c r="AG72" s="596"/>
      <c r="AH72" s="507" t="str">
        <f>IF(AND(AP72="",AX72=""),IF(FIO="","",0),"")</f>
        <v/>
      </c>
      <c r="AI72" s="508"/>
      <c r="AJ72" s="508"/>
      <c r="AK72" s="508"/>
      <c r="AL72" s="508"/>
      <c r="AM72" s="508"/>
      <c r="AN72" s="508"/>
      <c r="AO72" s="509"/>
      <c r="AP72" s="625"/>
      <c r="AQ72" s="625"/>
      <c r="AR72" s="625"/>
      <c r="AS72" s="625"/>
      <c r="AT72" s="625"/>
      <c r="AU72" s="625"/>
      <c r="AV72" s="625"/>
      <c r="AW72" s="625"/>
      <c r="AX72" s="625"/>
      <c r="AY72" s="625"/>
      <c r="AZ72" s="625"/>
      <c r="BA72" s="625"/>
      <c r="BB72" s="625"/>
      <c r="BC72" s="625"/>
      <c r="BD72" s="625"/>
      <c r="BE72" s="625"/>
      <c r="BF72" s="93"/>
      <c r="BG72" s="112">
        <f>MAX(AH72:BE73)</f>
        <v>0</v>
      </c>
      <c r="BH72" s="117">
        <v>100</v>
      </c>
      <c r="BI72" s="404"/>
    </row>
    <row r="73" spans="1:62" ht="57.75" customHeight="1" x14ac:dyDescent="0.2">
      <c r="A73" s="619"/>
      <c r="B73" s="620"/>
      <c r="C73" s="621"/>
      <c r="D73" s="644"/>
      <c r="E73" s="645"/>
      <c r="F73" s="645"/>
      <c r="G73" s="645"/>
      <c r="H73" s="645"/>
      <c r="I73" s="645"/>
      <c r="J73" s="645"/>
      <c r="K73" s="645"/>
      <c r="L73" s="645"/>
      <c r="M73" s="645"/>
      <c r="N73" s="645"/>
      <c r="O73" s="645"/>
      <c r="P73" s="645"/>
      <c r="Q73" s="645"/>
      <c r="R73" s="645"/>
      <c r="S73" s="645"/>
      <c r="T73" s="645"/>
      <c r="U73" s="645"/>
      <c r="V73" s="645"/>
      <c r="W73" s="646"/>
      <c r="X73" s="626"/>
      <c r="Y73" s="627"/>
      <c r="Z73" s="627"/>
      <c r="AA73" s="627"/>
      <c r="AB73" s="627"/>
      <c r="AC73" s="627"/>
      <c r="AD73" s="627"/>
      <c r="AE73" s="627"/>
      <c r="AF73" s="627"/>
      <c r="AG73" s="628"/>
      <c r="AH73" s="510"/>
      <c r="AI73" s="511"/>
      <c r="AJ73" s="511"/>
      <c r="AK73" s="511"/>
      <c r="AL73" s="511"/>
      <c r="AM73" s="511"/>
      <c r="AN73" s="511"/>
      <c r="AO73" s="512"/>
      <c r="AP73" s="625"/>
      <c r="AQ73" s="625"/>
      <c r="AR73" s="625"/>
      <c r="AS73" s="625"/>
      <c r="AT73" s="625"/>
      <c r="AU73" s="625"/>
      <c r="AV73" s="625"/>
      <c r="AW73" s="625"/>
      <c r="AX73" s="625"/>
      <c r="AY73" s="625"/>
      <c r="AZ73" s="625"/>
      <c r="BA73" s="625"/>
      <c r="BB73" s="625"/>
      <c r="BC73" s="625"/>
      <c r="BD73" s="625"/>
      <c r="BE73" s="625"/>
      <c r="BF73" s="93"/>
      <c r="BH73" s="55"/>
      <c r="BI73" s="55"/>
    </row>
    <row r="74" spans="1:62" ht="12.75" customHeight="1" x14ac:dyDescent="0.2">
      <c r="A74" s="609" t="s">
        <v>162</v>
      </c>
      <c r="B74" s="610"/>
      <c r="C74" s="611"/>
      <c r="D74" s="615" t="s">
        <v>140</v>
      </c>
      <c r="E74" s="616"/>
      <c r="F74" s="616"/>
      <c r="G74" s="616"/>
      <c r="H74" s="616"/>
      <c r="I74" s="616"/>
      <c r="J74" s="616"/>
      <c r="K74" s="616"/>
      <c r="L74" s="616"/>
      <c r="M74" s="616"/>
      <c r="N74" s="616"/>
      <c r="O74" s="616"/>
      <c r="P74" s="616"/>
      <c r="Q74" s="616"/>
      <c r="R74" s="616"/>
      <c r="S74" s="616"/>
      <c r="T74" s="616"/>
      <c r="U74" s="616"/>
      <c r="V74" s="616"/>
      <c r="W74" s="616"/>
      <c r="X74" s="699" t="s">
        <v>147</v>
      </c>
      <c r="Y74" s="699"/>
      <c r="Z74" s="699"/>
      <c r="AA74" s="699"/>
      <c r="AB74" s="699"/>
      <c r="AC74" s="699"/>
      <c r="AD74" s="699"/>
      <c r="AE74" s="699"/>
      <c r="AF74" s="699"/>
      <c r="AG74" s="699"/>
      <c r="AH74" s="656" t="s">
        <v>249</v>
      </c>
      <c r="AI74" s="657"/>
      <c r="AJ74" s="657"/>
      <c r="AK74" s="657"/>
      <c r="AL74" s="657"/>
      <c r="AM74" s="657"/>
      <c r="AN74" s="657"/>
      <c r="AO74" s="657"/>
      <c r="AP74" s="657"/>
      <c r="AQ74" s="657"/>
      <c r="AR74" s="657"/>
      <c r="AS74" s="657"/>
      <c r="AT74" s="657"/>
      <c r="AU74" s="657"/>
      <c r="AV74" s="657"/>
      <c r="AW74" s="657"/>
      <c r="AX74" s="657"/>
      <c r="AY74" s="657"/>
      <c r="AZ74" s="657"/>
      <c r="BA74" s="657"/>
      <c r="BB74" s="657"/>
      <c r="BC74" s="657"/>
      <c r="BD74" s="657"/>
      <c r="BE74" s="658"/>
      <c r="BF74" s="93"/>
      <c r="BH74" s="398"/>
      <c r="BI74" s="399"/>
      <c r="BJ74" s="134"/>
    </row>
    <row r="75" spans="1:62" ht="18.75" customHeight="1" x14ac:dyDescent="0.2">
      <c r="A75" s="612"/>
      <c r="B75" s="613"/>
      <c r="C75" s="614"/>
      <c r="D75" s="617"/>
      <c r="E75" s="618"/>
      <c r="F75" s="618"/>
      <c r="G75" s="618"/>
      <c r="H75" s="618"/>
      <c r="I75" s="618"/>
      <c r="J75" s="618"/>
      <c r="K75" s="618"/>
      <c r="L75" s="618"/>
      <c r="M75" s="618"/>
      <c r="N75" s="618"/>
      <c r="O75" s="618"/>
      <c r="P75" s="618"/>
      <c r="Q75" s="618"/>
      <c r="R75" s="618"/>
      <c r="S75" s="618"/>
      <c r="T75" s="618"/>
      <c r="U75" s="618"/>
      <c r="V75" s="618"/>
      <c r="W75" s="618"/>
      <c r="X75" s="699"/>
      <c r="Y75" s="699"/>
      <c r="Z75" s="699"/>
      <c r="AA75" s="699"/>
      <c r="AB75" s="699"/>
      <c r="AC75" s="699"/>
      <c r="AD75" s="699"/>
      <c r="AE75" s="699"/>
      <c r="AF75" s="699"/>
      <c r="AG75" s="699"/>
      <c r="AH75" s="622" t="s">
        <v>244</v>
      </c>
      <c r="AI75" s="623"/>
      <c r="AJ75" s="623"/>
      <c r="AK75" s="623"/>
      <c r="AL75" s="623"/>
      <c r="AM75" s="623"/>
      <c r="AN75" s="623"/>
      <c r="AO75" s="623"/>
      <c r="AP75" s="623"/>
      <c r="AQ75" s="623"/>
      <c r="AR75" s="623"/>
      <c r="AS75" s="623"/>
      <c r="AT75" s="623"/>
      <c r="AU75" s="623"/>
      <c r="AV75" s="623"/>
      <c r="AW75" s="623"/>
      <c r="AX75" s="623"/>
      <c r="AY75" s="623"/>
      <c r="AZ75" s="623"/>
      <c r="BA75" s="623"/>
      <c r="BB75" s="623"/>
      <c r="BC75" s="623"/>
      <c r="BD75" s="623"/>
      <c r="BE75" s="624"/>
      <c r="BF75" s="93"/>
      <c r="BG75" s="114"/>
      <c r="BH75" s="399"/>
      <c r="BI75" s="399"/>
      <c r="BJ75" s="134"/>
    </row>
    <row r="76" spans="1:62" ht="12.75" customHeight="1" x14ac:dyDescent="0.2">
      <c r="A76" s="576" t="s">
        <v>144</v>
      </c>
      <c r="B76" s="577"/>
      <c r="C76" s="578"/>
      <c r="D76" s="638" t="s">
        <v>324</v>
      </c>
      <c r="E76" s="639"/>
      <c r="F76" s="639"/>
      <c r="G76" s="639"/>
      <c r="H76" s="639"/>
      <c r="I76" s="639"/>
      <c r="J76" s="639"/>
      <c r="K76" s="639"/>
      <c r="L76" s="639"/>
      <c r="M76" s="639"/>
      <c r="N76" s="639"/>
      <c r="O76" s="639"/>
      <c r="P76" s="639"/>
      <c r="Q76" s="639"/>
      <c r="R76" s="639"/>
      <c r="S76" s="639"/>
      <c r="T76" s="639"/>
      <c r="U76" s="639"/>
      <c r="V76" s="639"/>
      <c r="W76" s="640"/>
      <c r="X76" s="591" t="s">
        <v>320</v>
      </c>
      <c r="Y76" s="592"/>
      <c r="Z76" s="592"/>
      <c r="AA76" s="592"/>
      <c r="AB76" s="592"/>
      <c r="AC76" s="592"/>
      <c r="AD76" s="592"/>
      <c r="AE76" s="592"/>
      <c r="AF76" s="592"/>
      <c r="AG76" s="593"/>
      <c r="AH76" s="673" t="s">
        <v>428</v>
      </c>
      <c r="AI76" s="674"/>
      <c r="AJ76" s="674"/>
      <c r="AK76" s="674"/>
      <c r="AL76" s="674"/>
      <c r="AM76" s="674"/>
      <c r="AN76" s="674"/>
      <c r="AO76" s="675"/>
      <c r="AP76" s="673" t="s">
        <v>429</v>
      </c>
      <c r="AQ76" s="674"/>
      <c r="AR76" s="674"/>
      <c r="AS76" s="674"/>
      <c r="AT76" s="674"/>
      <c r="AU76" s="674"/>
      <c r="AV76" s="674"/>
      <c r="AW76" s="675"/>
      <c r="AX76" s="673" t="s">
        <v>430</v>
      </c>
      <c r="AY76" s="674"/>
      <c r="AZ76" s="674"/>
      <c r="BA76" s="674"/>
      <c r="BB76" s="674"/>
      <c r="BC76" s="674"/>
      <c r="BD76" s="674"/>
      <c r="BE76" s="675"/>
      <c r="BF76" s="93"/>
      <c r="BH76" s="59"/>
      <c r="BI76" s="59"/>
      <c r="BJ76" s="134"/>
    </row>
    <row r="77" spans="1:62" ht="12.75" customHeight="1" x14ac:dyDescent="0.2">
      <c r="A77" s="579"/>
      <c r="B77" s="580"/>
      <c r="C77" s="581"/>
      <c r="D77" s="641"/>
      <c r="E77" s="642"/>
      <c r="F77" s="642"/>
      <c r="G77" s="642"/>
      <c r="H77" s="642"/>
      <c r="I77" s="642"/>
      <c r="J77" s="642"/>
      <c r="K77" s="642"/>
      <c r="L77" s="642"/>
      <c r="M77" s="642"/>
      <c r="N77" s="642"/>
      <c r="O77" s="642"/>
      <c r="P77" s="642"/>
      <c r="Q77" s="642"/>
      <c r="R77" s="642"/>
      <c r="S77" s="642"/>
      <c r="T77" s="642"/>
      <c r="U77" s="642"/>
      <c r="V77" s="642"/>
      <c r="W77" s="643"/>
      <c r="X77" s="594"/>
      <c r="Y77" s="595"/>
      <c r="Z77" s="595"/>
      <c r="AA77" s="595"/>
      <c r="AB77" s="595"/>
      <c r="AC77" s="595"/>
      <c r="AD77" s="595"/>
      <c r="AE77" s="595"/>
      <c r="AF77" s="595"/>
      <c r="AG77" s="596"/>
      <c r="AH77" s="676"/>
      <c r="AI77" s="677"/>
      <c r="AJ77" s="677"/>
      <c r="AK77" s="677"/>
      <c r="AL77" s="677"/>
      <c r="AM77" s="677"/>
      <c r="AN77" s="677"/>
      <c r="AO77" s="678"/>
      <c r="AP77" s="676"/>
      <c r="AQ77" s="677"/>
      <c r="AR77" s="677"/>
      <c r="AS77" s="677"/>
      <c r="AT77" s="677"/>
      <c r="AU77" s="677"/>
      <c r="AV77" s="677"/>
      <c r="AW77" s="678"/>
      <c r="AX77" s="676"/>
      <c r="AY77" s="677"/>
      <c r="AZ77" s="677"/>
      <c r="BA77" s="677"/>
      <c r="BB77" s="677"/>
      <c r="BC77" s="677"/>
      <c r="BD77" s="677"/>
      <c r="BE77" s="678"/>
      <c r="BF77" s="93"/>
      <c r="BH77" s="55"/>
      <c r="BI77" s="55"/>
    </row>
    <row r="78" spans="1:62" ht="40.5" customHeight="1" x14ac:dyDescent="0.2">
      <c r="A78" s="579"/>
      <c r="B78" s="580"/>
      <c r="C78" s="581"/>
      <c r="D78" s="641"/>
      <c r="E78" s="642"/>
      <c r="F78" s="642"/>
      <c r="G78" s="642"/>
      <c r="H78" s="642"/>
      <c r="I78" s="642"/>
      <c r="J78" s="642"/>
      <c r="K78" s="642"/>
      <c r="L78" s="642"/>
      <c r="M78" s="642"/>
      <c r="N78" s="642"/>
      <c r="O78" s="642"/>
      <c r="P78" s="642"/>
      <c r="Q78" s="642"/>
      <c r="R78" s="642"/>
      <c r="S78" s="642"/>
      <c r="T78" s="642"/>
      <c r="U78" s="642"/>
      <c r="V78" s="642"/>
      <c r="W78" s="643"/>
      <c r="X78" s="594"/>
      <c r="Y78" s="595"/>
      <c r="Z78" s="595"/>
      <c r="AA78" s="595"/>
      <c r="AB78" s="595"/>
      <c r="AC78" s="595"/>
      <c r="AD78" s="595"/>
      <c r="AE78" s="595"/>
      <c r="AF78" s="595"/>
      <c r="AG78" s="596"/>
      <c r="AH78" s="679"/>
      <c r="AI78" s="680"/>
      <c r="AJ78" s="680"/>
      <c r="AK78" s="680"/>
      <c r="AL78" s="680"/>
      <c r="AM78" s="680"/>
      <c r="AN78" s="680"/>
      <c r="AO78" s="681"/>
      <c r="AP78" s="679"/>
      <c r="AQ78" s="680"/>
      <c r="AR78" s="680"/>
      <c r="AS78" s="680"/>
      <c r="AT78" s="680"/>
      <c r="AU78" s="680"/>
      <c r="AV78" s="680"/>
      <c r="AW78" s="681"/>
      <c r="AX78" s="679"/>
      <c r="AY78" s="680"/>
      <c r="AZ78" s="680"/>
      <c r="BA78" s="680"/>
      <c r="BB78" s="680"/>
      <c r="BC78" s="680"/>
      <c r="BD78" s="680"/>
      <c r="BE78" s="681"/>
      <c r="BF78" s="93"/>
      <c r="BH78" s="60" t="s">
        <v>37</v>
      </c>
      <c r="BI78" s="61"/>
    </row>
    <row r="79" spans="1:62" ht="12.75" customHeight="1" x14ac:dyDescent="0.2">
      <c r="A79" s="579"/>
      <c r="B79" s="580"/>
      <c r="C79" s="581"/>
      <c r="D79" s="641"/>
      <c r="E79" s="642"/>
      <c r="F79" s="642"/>
      <c r="G79" s="642"/>
      <c r="H79" s="642"/>
      <c r="I79" s="642"/>
      <c r="J79" s="642"/>
      <c r="K79" s="642"/>
      <c r="L79" s="642"/>
      <c r="M79" s="642"/>
      <c r="N79" s="642"/>
      <c r="O79" s="642"/>
      <c r="P79" s="642"/>
      <c r="Q79" s="642"/>
      <c r="R79" s="642"/>
      <c r="S79" s="642"/>
      <c r="T79" s="642"/>
      <c r="U79" s="642"/>
      <c r="V79" s="642"/>
      <c r="W79" s="643"/>
      <c r="X79" s="594"/>
      <c r="Y79" s="595"/>
      <c r="Z79" s="595"/>
      <c r="AA79" s="595"/>
      <c r="AB79" s="595"/>
      <c r="AC79" s="595"/>
      <c r="AD79" s="595"/>
      <c r="AE79" s="595"/>
      <c r="AF79" s="595"/>
      <c r="AG79" s="596"/>
      <c r="AH79" s="507" t="str">
        <f>IF(AND(AP79="",AX79=""),IF(FIO="","",0),"")</f>
        <v/>
      </c>
      <c r="AI79" s="508"/>
      <c r="AJ79" s="508"/>
      <c r="AK79" s="508"/>
      <c r="AL79" s="508"/>
      <c r="AM79" s="508"/>
      <c r="AN79" s="508"/>
      <c r="AO79" s="509"/>
      <c r="AP79" s="625"/>
      <c r="AQ79" s="625"/>
      <c r="AR79" s="625"/>
      <c r="AS79" s="625"/>
      <c r="AT79" s="625"/>
      <c r="AU79" s="625"/>
      <c r="AV79" s="625"/>
      <c r="AW79" s="625"/>
      <c r="AX79" s="625"/>
      <c r="AY79" s="625"/>
      <c r="AZ79" s="625"/>
      <c r="BA79" s="625"/>
      <c r="BB79" s="625"/>
      <c r="BC79" s="625"/>
      <c r="BD79" s="625"/>
      <c r="BE79" s="625"/>
      <c r="BF79" s="93"/>
      <c r="BG79" s="112">
        <f>MAX(AH79:BE80)</f>
        <v>0</v>
      </c>
      <c r="BH79" s="117">
        <v>100</v>
      </c>
      <c r="BI79" s="58"/>
    </row>
    <row r="80" spans="1:62" ht="12.75" customHeight="1" x14ac:dyDescent="0.2">
      <c r="A80" s="619"/>
      <c r="B80" s="620"/>
      <c r="C80" s="621"/>
      <c r="D80" s="644"/>
      <c r="E80" s="645"/>
      <c r="F80" s="645"/>
      <c r="G80" s="645"/>
      <c r="H80" s="645"/>
      <c r="I80" s="645"/>
      <c r="J80" s="645"/>
      <c r="K80" s="645"/>
      <c r="L80" s="645"/>
      <c r="M80" s="645"/>
      <c r="N80" s="645"/>
      <c r="O80" s="645"/>
      <c r="P80" s="645"/>
      <c r="Q80" s="645"/>
      <c r="R80" s="645"/>
      <c r="S80" s="645"/>
      <c r="T80" s="645"/>
      <c r="U80" s="645"/>
      <c r="V80" s="645"/>
      <c r="W80" s="646"/>
      <c r="X80" s="626"/>
      <c r="Y80" s="627"/>
      <c r="Z80" s="627"/>
      <c r="AA80" s="627"/>
      <c r="AB80" s="627"/>
      <c r="AC80" s="627"/>
      <c r="AD80" s="627"/>
      <c r="AE80" s="627"/>
      <c r="AF80" s="627"/>
      <c r="AG80" s="628"/>
      <c r="AH80" s="510"/>
      <c r="AI80" s="511"/>
      <c r="AJ80" s="511"/>
      <c r="AK80" s="511"/>
      <c r="AL80" s="511"/>
      <c r="AM80" s="511"/>
      <c r="AN80" s="511"/>
      <c r="AO80" s="512"/>
      <c r="AP80" s="625"/>
      <c r="AQ80" s="625"/>
      <c r="AR80" s="625"/>
      <c r="AS80" s="625"/>
      <c r="AT80" s="625"/>
      <c r="AU80" s="625"/>
      <c r="AV80" s="625"/>
      <c r="AW80" s="625"/>
      <c r="AX80" s="625"/>
      <c r="AY80" s="625"/>
      <c r="AZ80" s="625"/>
      <c r="BA80" s="625"/>
      <c r="BB80" s="625"/>
      <c r="BC80" s="625"/>
      <c r="BD80" s="625"/>
      <c r="BE80" s="625"/>
      <c r="BF80" s="93"/>
      <c r="BH80" s="55"/>
      <c r="BI80" s="55"/>
    </row>
    <row r="81" spans="1:72" ht="12.75" customHeight="1" x14ac:dyDescent="0.2">
      <c r="A81" s="576" t="s">
        <v>148</v>
      </c>
      <c r="B81" s="577"/>
      <c r="C81" s="578"/>
      <c r="D81" s="638" t="s">
        <v>325</v>
      </c>
      <c r="E81" s="639"/>
      <c r="F81" s="639"/>
      <c r="G81" s="639"/>
      <c r="H81" s="639"/>
      <c r="I81" s="639"/>
      <c r="J81" s="639"/>
      <c r="K81" s="639"/>
      <c r="L81" s="639"/>
      <c r="M81" s="639"/>
      <c r="N81" s="639"/>
      <c r="O81" s="639"/>
      <c r="P81" s="639"/>
      <c r="Q81" s="639"/>
      <c r="R81" s="639"/>
      <c r="S81" s="639"/>
      <c r="T81" s="639"/>
      <c r="U81" s="639"/>
      <c r="V81" s="639"/>
      <c r="W81" s="640"/>
      <c r="X81" s="591" t="s">
        <v>479</v>
      </c>
      <c r="Y81" s="592"/>
      <c r="Z81" s="592"/>
      <c r="AA81" s="592"/>
      <c r="AB81" s="592"/>
      <c r="AC81" s="592"/>
      <c r="AD81" s="592"/>
      <c r="AE81" s="592"/>
      <c r="AF81" s="592"/>
      <c r="AG81" s="593"/>
      <c r="AH81" s="673" t="s">
        <v>431</v>
      </c>
      <c r="AI81" s="674"/>
      <c r="AJ81" s="674"/>
      <c r="AK81" s="674"/>
      <c r="AL81" s="674"/>
      <c r="AM81" s="674"/>
      <c r="AN81" s="674"/>
      <c r="AO81" s="675"/>
      <c r="AP81" s="673" t="s">
        <v>433</v>
      </c>
      <c r="AQ81" s="674"/>
      <c r="AR81" s="674"/>
      <c r="AS81" s="674"/>
      <c r="AT81" s="674"/>
      <c r="AU81" s="674"/>
      <c r="AV81" s="674"/>
      <c r="AW81" s="675"/>
      <c r="AX81" s="673" t="s">
        <v>434</v>
      </c>
      <c r="AY81" s="674"/>
      <c r="AZ81" s="674"/>
      <c r="BA81" s="674"/>
      <c r="BB81" s="674"/>
      <c r="BC81" s="674"/>
      <c r="BD81" s="674"/>
      <c r="BE81" s="675"/>
      <c r="BF81" s="93"/>
      <c r="BH81" s="55"/>
      <c r="BI81" s="55"/>
    </row>
    <row r="82" spans="1:72" ht="12.75" customHeight="1" x14ac:dyDescent="0.2">
      <c r="A82" s="579"/>
      <c r="B82" s="580"/>
      <c r="C82" s="581"/>
      <c r="D82" s="641"/>
      <c r="E82" s="642"/>
      <c r="F82" s="642"/>
      <c r="G82" s="642"/>
      <c r="H82" s="642"/>
      <c r="I82" s="642"/>
      <c r="J82" s="642"/>
      <c r="K82" s="642"/>
      <c r="L82" s="642"/>
      <c r="M82" s="642"/>
      <c r="N82" s="642"/>
      <c r="O82" s="642"/>
      <c r="P82" s="642"/>
      <c r="Q82" s="642"/>
      <c r="R82" s="642"/>
      <c r="S82" s="642"/>
      <c r="T82" s="642"/>
      <c r="U82" s="642"/>
      <c r="V82" s="642"/>
      <c r="W82" s="643"/>
      <c r="X82" s="594"/>
      <c r="Y82" s="595"/>
      <c r="Z82" s="595"/>
      <c r="AA82" s="595"/>
      <c r="AB82" s="595"/>
      <c r="AC82" s="595"/>
      <c r="AD82" s="595"/>
      <c r="AE82" s="595"/>
      <c r="AF82" s="595"/>
      <c r="AG82" s="596"/>
      <c r="AH82" s="676"/>
      <c r="AI82" s="677"/>
      <c r="AJ82" s="677"/>
      <c r="AK82" s="677"/>
      <c r="AL82" s="677"/>
      <c r="AM82" s="677"/>
      <c r="AN82" s="677"/>
      <c r="AO82" s="678"/>
      <c r="AP82" s="676"/>
      <c r="AQ82" s="677"/>
      <c r="AR82" s="677"/>
      <c r="AS82" s="677"/>
      <c r="AT82" s="677"/>
      <c r="AU82" s="677"/>
      <c r="AV82" s="677"/>
      <c r="AW82" s="678"/>
      <c r="AX82" s="676"/>
      <c r="AY82" s="677"/>
      <c r="AZ82" s="677"/>
      <c r="BA82" s="677"/>
      <c r="BB82" s="677"/>
      <c r="BC82" s="677"/>
      <c r="BD82" s="677"/>
      <c r="BE82" s="678"/>
      <c r="BF82" s="93"/>
      <c r="BH82" s="55"/>
      <c r="BI82" s="55"/>
    </row>
    <row r="83" spans="1:72" ht="25.5" customHeight="1" x14ac:dyDescent="0.2">
      <c r="A83" s="579"/>
      <c r="B83" s="580"/>
      <c r="C83" s="581"/>
      <c r="D83" s="641"/>
      <c r="E83" s="642"/>
      <c r="F83" s="642"/>
      <c r="G83" s="642"/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2"/>
      <c r="S83" s="642"/>
      <c r="T83" s="642"/>
      <c r="U83" s="642"/>
      <c r="V83" s="642"/>
      <c r="W83" s="643"/>
      <c r="X83" s="594"/>
      <c r="Y83" s="595"/>
      <c r="Z83" s="595"/>
      <c r="AA83" s="595"/>
      <c r="AB83" s="595"/>
      <c r="AC83" s="595"/>
      <c r="AD83" s="595"/>
      <c r="AE83" s="595"/>
      <c r="AF83" s="595"/>
      <c r="AG83" s="596"/>
      <c r="AH83" s="679"/>
      <c r="AI83" s="680"/>
      <c r="AJ83" s="680"/>
      <c r="AK83" s="680"/>
      <c r="AL83" s="680"/>
      <c r="AM83" s="680"/>
      <c r="AN83" s="680"/>
      <c r="AO83" s="681"/>
      <c r="AP83" s="679"/>
      <c r="AQ83" s="680"/>
      <c r="AR83" s="680"/>
      <c r="AS83" s="680"/>
      <c r="AT83" s="680"/>
      <c r="AU83" s="680"/>
      <c r="AV83" s="680"/>
      <c r="AW83" s="681"/>
      <c r="AX83" s="679"/>
      <c r="AY83" s="680"/>
      <c r="AZ83" s="680"/>
      <c r="BA83" s="680"/>
      <c r="BB83" s="680"/>
      <c r="BC83" s="680"/>
      <c r="BD83" s="680"/>
      <c r="BE83" s="681"/>
      <c r="BF83" s="93"/>
      <c r="BH83" s="60" t="s">
        <v>37</v>
      </c>
      <c r="BI83" s="61"/>
    </row>
    <row r="84" spans="1:72" ht="12.75" customHeight="1" x14ac:dyDescent="0.2">
      <c r="A84" s="579"/>
      <c r="B84" s="580"/>
      <c r="C84" s="581"/>
      <c r="D84" s="641"/>
      <c r="E84" s="642"/>
      <c r="F84" s="642"/>
      <c r="G84" s="642"/>
      <c r="H84" s="642"/>
      <c r="I84" s="642"/>
      <c r="J84" s="642"/>
      <c r="K84" s="642"/>
      <c r="L84" s="642"/>
      <c r="M84" s="642"/>
      <c r="N84" s="642"/>
      <c r="O84" s="642"/>
      <c r="P84" s="642"/>
      <c r="Q84" s="642"/>
      <c r="R84" s="642"/>
      <c r="S84" s="642"/>
      <c r="T84" s="642"/>
      <c r="U84" s="642"/>
      <c r="V84" s="642"/>
      <c r="W84" s="643"/>
      <c r="X84" s="594"/>
      <c r="Y84" s="595"/>
      <c r="Z84" s="595"/>
      <c r="AA84" s="595"/>
      <c r="AB84" s="595"/>
      <c r="AC84" s="595"/>
      <c r="AD84" s="595"/>
      <c r="AE84" s="595"/>
      <c r="AF84" s="595"/>
      <c r="AG84" s="596"/>
      <c r="AH84" s="507" t="str">
        <f>IF(AND(AP84="",AX84=""),IF(FIO="","",0),"")</f>
        <v/>
      </c>
      <c r="AI84" s="508"/>
      <c r="AJ84" s="508"/>
      <c r="AK84" s="508"/>
      <c r="AL84" s="508"/>
      <c r="AM84" s="508"/>
      <c r="AN84" s="508"/>
      <c r="AO84" s="509"/>
      <c r="AP84" s="625"/>
      <c r="AQ84" s="625"/>
      <c r="AR84" s="625"/>
      <c r="AS84" s="625"/>
      <c r="AT84" s="625"/>
      <c r="AU84" s="625"/>
      <c r="AV84" s="625"/>
      <c r="AW84" s="625"/>
      <c r="AX84" s="625"/>
      <c r="AY84" s="625"/>
      <c r="AZ84" s="625"/>
      <c r="BA84" s="625"/>
      <c r="BB84" s="625"/>
      <c r="BC84" s="625"/>
      <c r="BD84" s="625"/>
      <c r="BE84" s="625"/>
      <c r="BF84" s="93"/>
      <c r="BG84" s="112">
        <f>MAX(AH84:BE85)</f>
        <v>0</v>
      </c>
      <c r="BH84" s="117">
        <v>100</v>
      </c>
      <c r="BI84" s="404"/>
    </row>
    <row r="85" spans="1:72" ht="41.25" customHeight="1" x14ac:dyDescent="0.2">
      <c r="A85" s="619"/>
      <c r="B85" s="620"/>
      <c r="C85" s="621"/>
      <c r="D85" s="644"/>
      <c r="E85" s="645"/>
      <c r="F85" s="645"/>
      <c r="G85" s="645"/>
      <c r="H85" s="645"/>
      <c r="I85" s="645"/>
      <c r="J85" s="645"/>
      <c r="K85" s="645"/>
      <c r="L85" s="645"/>
      <c r="M85" s="645"/>
      <c r="N85" s="645"/>
      <c r="O85" s="645"/>
      <c r="P85" s="645"/>
      <c r="Q85" s="645"/>
      <c r="R85" s="645"/>
      <c r="S85" s="645"/>
      <c r="T85" s="645"/>
      <c r="U85" s="645"/>
      <c r="V85" s="645"/>
      <c r="W85" s="646"/>
      <c r="X85" s="626"/>
      <c r="Y85" s="627"/>
      <c r="Z85" s="627"/>
      <c r="AA85" s="627"/>
      <c r="AB85" s="627"/>
      <c r="AC85" s="627"/>
      <c r="AD85" s="627"/>
      <c r="AE85" s="627"/>
      <c r="AF85" s="627"/>
      <c r="AG85" s="628"/>
      <c r="AH85" s="510"/>
      <c r="AI85" s="511"/>
      <c r="AJ85" s="511"/>
      <c r="AK85" s="511"/>
      <c r="AL85" s="511"/>
      <c r="AM85" s="511"/>
      <c r="AN85" s="511"/>
      <c r="AO85" s="512"/>
      <c r="AP85" s="625"/>
      <c r="AQ85" s="625"/>
      <c r="AR85" s="625"/>
      <c r="AS85" s="625"/>
      <c r="AT85" s="625"/>
      <c r="AU85" s="625"/>
      <c r="AV85" s="625"/>
      <c r="AW85" s="625"/>
      <c r="AX85" s="625"/>
      <c r="AY85" s="625"/>
      <c r="AZ85" s="625"/>
      <c r="BA85" s="625"/>
      <c r="BB85" s="625"/>
      <c r="BC85" s="625"/>
      <c r="BD85" s="625"/>
      <c r="BE85" s="625"/>
      <c r="BF85" s="93"/>
      <c r="BH85" s="55"/>
      <c r="BI85" s="55"/>
    </row>
    <row r="86" spans="1:72" ht="12.75" customHeight="1" x14ac:dyDescent="0.2">
      <c r="A86" s="576" t="s">
        <v>39</v>
      </c>
      <c r="B86" s="577"/>
      <c r="C86" s="578"/>
      <c r="D86" s="638" t="s">
        <v>292</v>
      </c>
      <c r="E86" s="639"/>
      <c r="F86" s="639"/>
      <c r="G86" s="639"/>
      <c r="H86" s="639"/>
      <c r="I86" s="639"/>
      <c r="J86" s="639"/>
      <c r="K86" s="639"/>
      <c r="L86" s="639"/>
      <c r="M86" s="639"/>
      <c r="N86" s="639"/>
      <c r="O86" s="639"/>
      <c r="P86" s="639"/>
      <c r="Q86" s="639"/>
      <c r="R86" s="639"/>
      <c r="S86" s="639"/>
      <c r="T86" s="639"/>
      <c r="U86" s="639"/>
      <c r="V86" s="639"/>
      <c r="W86" s="640"/>
      <c r="X86" s="591" t="s">
        <v>321</v>
      </c>
      <c r="Y86" s="592"/>
      <c r="Z86" s="592"/>
      <c r="AA86" s="592"/>
      <c r="AB86" s="592"/>
      <c r="AC86" s="592"/>
      <c r="AD86" s="592"/>
      <c r="AE86" s="592"/>
      <c r="AF86" s="592"/>
      <c r="AG86" s="593"/>
      <c r="AH86" s="673" t="s">
        <v>432</v>
      </c>
      <c r="AI86" s="674"/>
      <c r="AJ86" s="674"/>
      <c r="AK86" s="674"/>
      <c r="AL86" s="674"/>
      <c r="AM86" s="674"/>
      <c r="AN86" s="674"/>
      <c r="AO86" s="675"/>
      <c r="AP86" s="673" t="s">
        <v>433</v>
      </c>
      <c r="AQ86" s="674"/>
      <c r="AR86" s="674"/>
      <c r="AS86" s="674"/>
      <c r="AT86" s="674"/>
      <c r="AU86" s="674"/>
      <c r="AV86" s="674"/>
      <c r="AW86" s="675"/>
      <c r="AX86" s="664" t="s">
        <v>435</v>
      </c>
      <c r="AY86" s="665"/>
      <c r="AZ86" s="665"/>
      <c r="BA86" s="665"/>
      <c r="BB86" s="665"/>
      <c r="BC86" s="665"/>
      <c r="BD86" s="665"/>
      <c r="BE86" s="666"/>
      <c r="BF86" s="93"/>
      <c r="BH86" s="55"/>
      <c r="BI86" s="55"/>
    </row>
    <row r="87" spans="1:72" ht="12.75" customHeight="1" x14ac:dyDescent="0.2">
      <c r="A87" s="579"/>
      <c r="B87" s="580"/>
      <c r="C87" s="581"/>
      <c r="D87" s="641"/>
      <c r="E87" s="642"/>
      <c r="F87" s="642"/>
      <c r="G87" s="642"/>
      <c r="H87" s="642"/>
      <c r="I87" s="642"/>
      <c r="J87" s="642"/>
      <c r="K87" s="642"/>
      <c r="L87" s="642"/>
      <c r="M87" s="642"/>
      <c r="N87" s="642"/>
      <c r="O87" s="642"/>
      <c r="P87" s="642"/>
      <c r="Q87" s="642"/>
      <c r="R87" s="642"/>
      <c r="S87" s="642"/>
      <c r="T87" s="642"/>
      <c r="U87" s="642"/>
      <c r="V87" s="642"/>
      <c r="W87" s="643"/>
      <c r="X87" s="594"/>
      <c r="Y87" s="595"/>
      <c r="Z87" s="595"/>
      <c r="AA87" s="595"/>
      <c r="AB87" s="595"/>
      <c r="AC87" s="595"/>
      <c r="AD87" s="595"/>
      <c r="AE87" s="595"/>
      <c r="AF87" s="595"/>
      <c r="AG87" s="596"/>
      <c r="AH87" s="676"/>
      <c r="AI87" s="677"/>
      <c r="AJ87" s="677"/>
      <c r="AK87" s="677"/>
      <c r="AL87" s="677"/>
      <c r="AM87" s="677"/>
      <c r="AN87" s="677"/>
      <c r="AO87" s="678"/>
      <c r="AP87" s="676"/>
      <c r="AQ87" s="677"/>
      <c r="AR87" s="677"/>
      <c r="AS87" s="677"/>
      <c r="AT87" s="677"/>
      <c r="AU87" s="677"/>
      <c r="AV87" s="677"/>
      <c r="AW87" s="678"/>
      <c r="AX87" s="667"/>
      <c r="AY87" s="668"/>
      <c r="AZ87" s="668"/>
      <c r="BA87" s="668"/>
      <c r="BB87" s="668"/>
      <c r="BC87" s="668"/>
      <c r="BD87" s="668"/>
      <c r="BE87" s="669"/>
      <c r="BF87" s="93"/>
      <c r="BH87" s="55"/>
      <c r="BI87" s="55"/>
    </row>
    <row r="88" spans="1:72" x14ac:dyDescent="0.2">
      <c r="A88" s="579"/>
      <c r="B88" s="580"/>
      <c r="C88" s="581"/>
      <c r="D88" s="641"/>
      <c r="E88" s="642"/>
      <c r="F88" s="642"/>
      <c r="G88" s="642"/>
      <c r="H88" s="642"/>
      <c r="I88" s="642"/>
      <c r="J88" s="642"/>
      <c r="K88" s="642"/>
      <c r="L88" s="642"/>
      <c r="M88" s="642"/>
      <c r="N88" s="642"/>
      <c r="O88" s="642"/>
      <c r="P88" s="642"/>
      <c r="Q88" s="642"/>
      <c r="R88" s="642"/>
      <c r="S88" s="642"/>
      <c r="T88" s="642"/>
      <c r="U88" s="642"/>
      <c r="V88" s="642"/>
      <c r="W88" s="643"/>
      <c r="X88" s="594"/>
      <c r="Y88" s="595"/>
      <c r="Z88" s="595"/>
      <c r="AA88" s="595"/>
      <c r="AB88" s="595"/>
      <c r="AC88" s="595"/>
      <c r="AD88" s="595"/>
      <c r="AE88" s="595"/>
      <c r="AF88" s="595"/>
      <c r="AG88" s="596"/>
      <c r="AH88" s="679"/>
      <c r="AI88" s="680"/>
      <c r="AJ88" s="680"/>
      <c r="AK88" s="680"/>
      <c r="AL88" s="680"/>
      <c r="AM88" s="680"/>
      <c r="AN88" s="680"/>
      <c r="AO88" s="681"/>
      <c r="AP88" s="679"/>
      <c r="AQ88" s="680"/>
      <c r="AR88" s="680"/>
      <c r="AS88" s="680"/>
      <c r="AT88" s="680"/>
      <c r="AU88" s="680"/>
      <c r="AV88" s="680"/>
      <c r="AW88" s="681"/>
      <c r="AX88" s="670"/>
      <c r="AY88" s="671"/>
      <c r="AZ88" s="671"/>
      <c r="BA88" s="671"/>
      <c r="BB88" s="671"/>
      <c r="BC88" s="671"/>
      <c r="BD88" s="671"/>
      <c r="BE88" s="672"/>
      <c r="BF88" s="93"/>
      <c r="BH88" s="60" t="s">
        <v>37</v>
      </c>
      <c r="BI88" s="61"/>
    </row>
    <row r="89" spans="1:72" ht="12.75" customHeight="1" x14ac:dyDescent="0.2">
      <c r="A89" s="579"/>
      <c r="B89" s="580"/>
      <c r="C89" s="581"/>
      <c r="D89" s="641"/>
      <c r="E89" s="642"/>
      <c r="F89" s="642"/>
      <c r="G89" s="642"/>
      <c r="H89" s="642"/>
      <c r="I89" s="642"/>
      <c r="J89" s="642"/>
      <c r="K89" s="642"/>
      <c r="L89" s="642"/>
      <c r="M89" s="642"/>
      <c r="N89" s="642"/>
      <c r="O89" s="642"/>
      <c r="P89" s="642"/>
      <c r="Q89" s="642"/>
      <c r="R89" s="642"/>
      <c r="S89" s="642"/>
      <c r="T89" s="642"/>
      <c r="U89" s="642"/>
      <c r="V89" s="642"/>
      <c r="W89" s="643"/>
      <c r="X89" s="594"/>
      <c r="Y89" s="595"/>
      <c r="Z89" s="595"/>
      <c r="AA89" s="595"/>
      <c r="AB89" s="595"/>
      <c r="AC89" s="595"/>
      <c r="AD89" s="595"/>
      <c r="AE89" s="595"/>
      <c r="AF89" s="595"/>
      <c r="AG89" s="596"/>
      <c r="AH89" s="507" t="str">
        <f>IF(AND(AP89="",AX89=""),IF(FIO="","",0),"")</f>
        <v/>
      </c>
      <c r="AI89" s="508"/>
      <c r="AJ89" s="508"/>
      <c r="AK89" s="508"/>
      <c r="AL89" s="508"/>
      <c r="AM89" s="508"/>
      <c r="AN89" s="508"/>
      <c r="AO89" s="509"/>
      <c r="AP89" s="625"/>
      <c r="AQ89" s="625"/>
      <c r="AR89" s="625"/>
      <c r="AS89" s="625"/>
      <c r="AT89" s="625"/>
      <c r="AU89" s="625"/>
      <c r="AV89" s="625"/>
      <c r="AW89" s="625"/>
      <c r="AX89" s="625"/>
      <c r="AY89" s="625"/>
      <c r="AZ89" s="625"/>
      <c r="BA89" s="625"/>
      <c r="BB89" s="625"/>
      <c r="BC89" s="625"/>
      <c r="BD89" s="625"/>
      <c r="BE89" s="625"/>
      <c r="BF89" s="93"/>
      <c r="BG89" s="112">
        <f>MAX(AH89:BE90)</f>
        <v>0</v>
      </c>
      <c r="BH89" s="117">
        <v>100</v>
      </c>
      <c r="BI89" s="404"/>
    </row>
    <row r="90" spans="1:72" ht="15.75" customHeight="1" x14ac:dyDescent="0.2">
      <c r="A90" s="579"/>
      <c r="B90" s="580"/>
      <c r="C90" s="581"/>
      <c r="D90" s="641"/>
      <c r="E90" s="642"/>
      <c r="F90" s="642"/>
      <c r="G90" s="642"/>
      <c r="H90" s="642"/>
      <c r="I90" s="642"/>
      <c r="J90" s="642"/>
      <c r="K90" s="642"/>
      <c r="L90" s="642"/>
      <c r="M90" s="642"/>
      <c r="N90" s="642"/>
      <c r="O90" s="642"/>
      <c r="P90" s="642"/>
      <c r="Q90" s="642"/>
      <c r="R90" s="642"/>
      <c r="S90" s="642"/>
      <c r="T90" s="642"/>
      <c r="U90" s="642"/>
      <c r="V90" s="642"/>
      <c r="W90" s="643"/>
      <c r="X90" s="626"/>
      <c r="Y90" s="627"/>
      <c r="Z90" s="627"/>
      <c r="AA90" s="627"/>
      <c r="AB90" s="627"/>
      <c r="AC90" s="627"/>
      <c r="AD90" s="627"/>
      <c r="AE90" s="627"/>
      <c r="AF90" s="627"/>
      <c r="AG90" s="628"/>
      <c r="AH90" s="510"/>
      <c r="AI90" s="511"/>
      <c r="AJ90" s="511"/>
      <c r="AK90" s="511"/>
      <c r="AL90" s="511"/>
      <c r="AM90" s="511"/>
      <c r="AN90" s="511"/>
      <c r="AO90" s="512"/>
      <c r="AP90" s="625"/>
      <c r="AQ90" s="625"/>
      <c r="AR90" s="625"/>
      <c r="AS90" s="625"/>
      <c r="AT90" s="625"/>
      <c r="AU90" s="625"/>
      <c r="AV90" s="625"/>
      <c r="AW90" s="625"/>
      <c r="AX90" s="625"/>
      <c r="AY90" s="625"/>
      <c r="AZ90" s="625"/>
      <c r="BA90" s="625"/>
      <c r="BB90" s="625"/>
      <c r="BC90" s="625"/>
      <c r="BD90" s="625"/>
      <c r="BE90" s="625"/>
      <c r="BF90" s="93"/>
      <c r="BH90" s="55"/>
      <c r="BI90" s="55"/>
    </row>
    <row r="91" spans="1:72" ht="12.75" customHeight="1" x14ac:dyDescent="0.2">
      <c r="A91" s="609" t="s">
        <v>162</v>
      </c>
      <c r="B91" s="610"/>
      <c r="C91" s="611"/>
      <c r="D91" s="615" t="s">
        <v>140</v>
      </c>
      <c r="E91" s="616"/>
      <c r="F91" s="616"/>
      <c r="G91" s="616"/>
      <c r="H91" s="616"/>
      <c r="I91" s="616"/>
      <c r="J91" s="616"/>
      <c r="K91" s="616"/>
      <c r="L91" s="616"/>
      <c r="M91" s="616"/>
      <c r="N91" s="616"/>
      <c r="O91" s="616"/>
      <c r="P91" s="616"/>
      <c r="Q91" s="616"/>
      <c r="R91" s="712"/>
      <c r="S91" s="725" t="s">
        <v>147</v>
      </c>
      <c r="T91" s="778"/>
      <c r="U91" s="778"/>
      <c r="V91" s="778"/>
      <c r="W91" s="778"/>
      <c r="X91" s="778"/>
      <c r="Y91" s="778"/>
      <c r="Z91" s="778"/>
      <c r="AA91" s="778"/>
      <c r="AB91" s="778"/>
      <c r="AC91" s="726"/>
      <c r="AD91" s="656" t="s">
        <v>249</v>
      </c>
      <c r="AE91" s="657"/>
      <c r="AF91" s="657"/>
      <c r="AG91" s="657"/>
      <c r="AH91" s="657"/>
      <c r="AI91" s="657"/>
      <c r="AJ91" s="657"/>
      <c r="AK91" s="657"/>
      <c r="AL91" s="657"/>
      <c r="AM91" s="657"/>
      <c r="AN91" s="657"/>
      <c r="AO91" s="657"/>
      <c r="AP91" s="657"/>
      <c r="AQ91" s="657"/>
      <c r="AR91" s="657"/>
      <c r="AS91" s="657"/>
      <c r="AT91" s="657"/>
      <c r="AU91" s="657"/>
      <c r="AV91" s="657"/>
      <c r="AW91" s="657"/>
      <c r="AX91" s="657"/>
      <c r="AY91" s="657"/>
      <c r="AZ91" s="657"/>
      <c r="BA91" s="657"/>
      <c r="BB91" s="657"/>
      <c r="BC91" s="657"/>
      <c r="BD91" s="657"/>
      <c r="BE91" s="658"/>
      <c r="BF91" s="93"/>
      <c r="BH91" s="55"/>
      <c r="BI91" s="55"/>
      <c r="BP91" s="59"/>
      <c r="BQ91" s="120"/>
      <c r="BR91" s="120"/>
      <c r="BS91" s="120"/>
      <c r="BT91" s="59"/>
    </row>
    <row r="92" spans="1:72" ht="12.75" customHeight="1" x14ac:dyDescent="0.2">
      <c r="A92" s="612"/>
      <c r="B92" s="613"/>
      <c r="C92" s="614"/>
      <c r="D92" s="617"/>
      <c r="E92" s="618"/>
      <c r="F92" s="618"/>
      <c r="G92" s="618"/>
      <c r="H92" s="618"/>
      <c r="I92" s="618"/>
      <c r="J92" s="618"/>
      <c r="K92" s="618"/>
      <c r="L92" s="618"/>
      <c r="M92" s="618"/>
      <c r="N92" s="618"/>
      <c r="O92" s="618"/>
      <c r="P92" s="618"/>
      <c r="Q92" s="618"/>
      <c r="R92" s="713"/>
      <c r="S92" s="727"/>
      <c r="T92" s="779"/>
      <c r="U92" s="779"/>
      <c r="V92" s="779"/>
      <c r="W92" s="779"/>
      <c r="X92" s="779"/>
      <c r="Y92" s="779"/>
      <c r="Z92" s="779"/>
      <c r="AA92" s="779"/>
      <c r="AB92" s="779"/>
      <c r="AC92" s="728"/>
      <c r="AD92" s="647" t="s">
        <v>141</v>
      </c>
      <c r="AE92" s="648"/>
      <c r="AF92" s="648"/>
      <c r="AG92" s="648"/>
      <c r="AH92" s="648"/>
      <c r="AI92" s="648"/>
      <c r="AJ92" s="648"/>
      <c r="AK92" s="648"/>
      <c r="AL92" s="648"/>
      <c r="AM92" s="648"/>
      <c r="AN92" s="648"/>
      <c r="AO92" s="648"/>
      <c r="AP92" s="648"/>
      <c r="AQ92" s="648"/>
      <c r="AR92" s="648"/>
      <c r="AS92" s="648"/>
      <c r="AT92" s="648"/>
      <c r="AU92" s="648"/>
      <c r="AV92" s="648"/>
      <c r="AW92" s="648"/>
      <c r="AX92" s="648"/>
      <c r="AY92" s="648"/>
      <c r="AZ92" s="648"/>
      <c r="BA92" s="648"/>
      <c r="BB92" s="648"/>
      <c r="BC92" s="648"/>
      <c r="BD92" s="648"/>
      <c r="BE92" s="649"/>
      <c r="BF92" s="93"/>
      <c r="BH92" s="55"/>
      <c r="BI92" s="55"/>
      <c r="BP92" s="59"/>
      <c r="BQ92" s="59"/>
      <c r="BR92" s="59"/>
      <c r="BS92" s="59"/>
      <c r="BT92" s="59"/>
    </row>
    <row r="93" spans="1:72" ht="7.5" customHeight="1" x14ac:dyDescent="0.2">
      <c r="A93" s="653"/>
      <c r="B93" s="654"/>
      <c r="C93" s="655"/>
      <c r="D93" s="714"/>
      <c r="E93" s="715"/>
      <c r="F93" s="715"/>
      <c r="G93" s="715"/>
      <c r="H93" s="715"/>
      <c r="I93" s="715"/>
      <c r="J93" s="715"/>
      <c r="K93" s="715"/>
      <c r="L93" s="715"/>
      <c r="M93" s="715"/>
      <c r="N93" s="715"/>
      <c r="O93" s="715"/>
      <c r="P93" s="715"/>
      <c r="Q93" s="715"/>
      <c r="R93" s="716"/>
      <c r="S93" s="729"/>
      <c r="T93" s="780"/>
      <c r="U93" s="780"/>
      <c r="V93" s="780"/>
      <c r="W93" s="780"/>
      <c r="X93" s="780"/>
      <c r="Y93" s="780"/>
      <c r="Z93" s="780"/>
      <c r="AA93" s="780"/>
      <c r="AB93" s="780"/>
      <c r="AC93" s="730"/>
      <c r="AD93" s="622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  <c r="AO93" s="623"/>
      <c r="AP93" s="623"/>
      <c r="AQ93" s="623"/>
      <c r="AR93" s="623"/>
      <c r="AS93" s="623"/>
      <c r="AT93" s="623"/>
      <c r="AU93" s="623"/>
      <c r="AV93" s="623"/>
      <c r="AW93" s="623"/>
      <c r="AX93" s="623"/>
      <c r="AY93" s="623"/>
      <c r="AZ93" s="623"/>
      <c r="BA93" s="623"/>
      <c r="BB93" s="623"/>
      <c r="BC93" s="623"/>
      <c r="BD93" s="623"/>
      <c r="BE93" s="624"/>
      <c r="BF93" s="93"/>
      <c r="BH93" s="55"/>
      <c r="BI93" s="55"/>
    </row>
    <row r="94" spans="1:72" ht="12.75" customHeight="1" x14ac:dyDescent="0.2">
      <c r="A94" s="576" t="s">
        <v>46</v>
      </c>
      <c r="B94" s="577"/>
      <c r="C94" s="578"/>
      <c r="D94" s="638" t="s">
        <v>436</v>
      </c>
      <c r="E94" s="639"/>
      <c r="F94" s="639"/>
      <c r="G94" s="639"/>
      <c r="H94" s="639"/>
      <c r="I94" s="639"/>
      <c r="J94" s="639"/>
      <c r="K94" s="639"/>
      <c r="L94" s="639"/>
      <c r="M94" s="639"/>
      <c r="N94" s="639"/>
      <c r="O94" s="639"/>
      <c r="P94" s="639"/>
      <c r="Q94" s="639"/>
      <c r="R94" s="640"/>
      <c r="S94" s="591" t="s">
        <v>322</v>
      </c>
      <c r="T94" s="592"/>
      <c r="U94" s="592"/>
      <c r="V94" s="592"/>
      <c r="W94" s="592"/>
      <c r="X94" s="592"/>
      <c r="Y94" s="592"/>
      <c r="Z94" s="592"/>
      <c r="AA94" s="592"/>
      <c r="AB94" s="592"/>
      <c r="AC94" s="593"/>
      <c r="AD94" s="513" t="s">
        <v>152</v>
      </c>
      <c r="AE94" s="514"/>
      <c r="AF94" s="514"/>
      <c r="AG94" s="514"/>
      <c r="AH94" s="514"/>
      <c r="AI94" s="514"/>
      <c r="AJ94" s="519"/>
      <c r="AK94" s="513" t="s">
        <v>34</v>
      </c>
      <c r="AL94" s="514"/>
      <c r="AM94" s="514"/>
      <c r="AN94" s="514"/>
      <c r="AO94" s="514"/>
      <c r="AP94" s="514"/>
      <c r="AQ94" s="519"/>
      <c r="AR94" s="513" t="s">
        <v>35</v>
      </c>
      <c r="AS94" s="514"/>
      <c r="AT94" s="514"/>
      <c r="AU94" s="514"/>
      <c r="AV94" s="514"/>
      <c r="AW94" s="514"/>
      <c r="AX94" s="514"/>
      <c r="AY94" s="514"/>
      <c r="AZ94" s="514"/>
      <c r="BA94" s="514"/>
      <c r="BB94" s="514"/>
      <c r="BC94" s="514"/>
      <c r="BD94" s="514"/>
      <c r="BE94" s="519"/>
      <c r="BF94" s="93"/>
      <c r="BH94" s="55"/>
      <c r="BI94" s="55"/>
      <c r="BP94" s="59"/>
      <c r="BQ94" s="120"/>
      <c r="BT94" s="59"/>
    </row>
    <row r="95" spans="1:72" ht="15.75" customHeight="1" x14ac:dyDescent="0.2">
      <c r="A95" s="579"/>
      <c r="B95" s="580"/>
      <c r="C95" s="581"/>
      <c r="D95" s="641"/>
      <c r="E95" s="642"/>
      <c r="F95" s="642"/>
      <c r="G95" s="642"/>
      <c r="H95" s="642"/>
      <c r="I95" s="642"/>
      <c r="J95" s="642"/>
      <c r="K95" s="642"/>
      <c r="L95" s="642"/>
      <c r="M95" s="642"/>
      <c r="N95" s="642"/>
      <c r="O95" s="642"/>
      <c r="P95" s="642"/>
      <c r="Q95" s="642"/>
      <c r="R95" s="643"/>
      <c r="S95" s="594"/>
      <c r="T95" s="595"/>
      <c r="U95" s="595"/>
      <c r="V95" s="595"/>
      <c r="W95" s="595"/>
      <c r="X95" s="595"/>
      <c r="Y95" s="595"/>
      <c r="Z95" s="595"/>
      <c r="AA95" s="595"/>
      <c r="AB95" s="595"/>
      <c r="AC95" s="596"/>
      <c r="AD95" s="515"/>
      <c r="AE95" s="516"/>
      <c r="AF95" s="516"/>
      <c r="AG95" s="516"/>
      <c r="AH95" s="516"/>
      <c r="AI95" s="516"/>
      <c r="AJ95" s="520"/>
      <c r="AK95" s="515"/>
      <c r="AL95" s="516"/>
      <c r="AM95" s="516"/>
      <c r="AN95" s="516"/>
      <c r="AO95" s="516"/>
      <c r="AP95" s="516"/>
      <c r="AQ95" s="520"/>
      <c r="AR95" s="515"/>
      <c r="AS95" s="516"/>
      <c r="AT95" s="516"/>
      <c r="AU95" s="516"/>
      <c r="AV95" s="516"/>
      <c r="AW95" s="516"/>
      <c r="AX95" s="516"/>
      <c r="AY95" s="516"/>
      <c r="AZ95" s="516"/>
      <c r="BA95" s="516"/>
      <c r="BB95" s="516"/>
      <c r="BC95" s="516"/>
      <c r="BD95" s="516"/>
      <c r="BE95" s="520"/>
      <c r="BF95" s="93"/>
      <c r="BH95" s="55"/>
      <c r="BI95" s="55"/>
      <c r="BP95" s="59"/>
      <c r="BQ95" s="120"/>
      <c r="BT95" s="59"/>
    </row>
    <row r="96" spans="1:72" ht="7.5" customHeight="1" x14ac:dyDescent="0.2">
      <c r="A96" s="579"/>
      <c r="B96" s="580"/>
      <c r="C96" s="581"/>
      <c r="D96" s="641"/>
      <c r="E96" s="642"/>
      <c r="F96" s="642"/>
      <c r="G96" s="642"/>
      <c r="H96" s="642"/>
      <c r="I96" s="642"/>
      <c r="J96" s="642"/>
      <c r="K96" s="642"/>
      <c r="L96" s="642"/>
      <c r="M96" s="642"/>
      <c r="N96" s="642"/>
      <c r="O96" s="642"/>
      <c r="P96" s="642"/>
      <c r="Q96" s="642"/>
      <c r="R96" s="643"/>
      <c r="S96" s="594"/>
      <c r="T96" s="595"/>
      <c r="U96" s="595"/>
      <c r="V96" s="595"/>
      <c r="W96" s="595"/>
      <c r="X96" s="595"/>
      <c r="Y96" s="595"/>
      <c r="Z96" s="595"/>
      <c r="AA96" s="595"/>
      <c r="AB96" s="595"/>
      <c r="AC96" s="596"/>
      <c r="AD96" s="597"/>
      <c r="AE96" s="598"/>
      <c r="AF96" s="598"/>
      <c r="AG96" s="598"/>
      <c r="AH96" s="598"/>
      <c r="AI96" s="598"/>
      <c r="AJ96" s="599"/>
      <c r="AK96" s="597" t="s">
        <v>174</v>
      </c>
      <c r="AL96" s="598"/>
      <c r="AM96" s="598"/>
      <c r="AN96" s="598"/>
      <c r="AO96" s="598"/>
      <c r="AP96" s="598"/>
      <c r="AQ96" s="599"/>
      <c r="AR96" s="597" t="s">
        <v>174</v>
      </c>
      <c r="AS96" s="598"/>
      <c r="AT96" s="598"/>
      <c r="AU96" s="598"/>
      <c r="AV96" s="598"/>
      <c r="AW96" s="598"/>
      <c r="AX96" s="598"/>
      <c r="AY96" s="598"/>
      <c r="AZ96" s="598"/>
      <c r="BA96" s="598"/>
      <c r="BB96" s="598"/>
      <c r="BC96" s="598"/>
      <c r="BD96" s="598"/>
      <c r="BE96" s="599"/>
      <c r="BF96" s="93"/>
      <c r="BH96" s="55"/>
      <c r="BI96" s="55"/>
      <c r="BP96" s="59"/>
      <c r="BQ96" s="120"/>
      <c r="BT96" s="59"/>
    </row>
    <row r="97" spans="1:72" ht="14.25" x14ac:dyDescent="0.2">
      <c r="A97" s="579"/>
      <c r="B97" s="580"/>
      <c r="C97" s="581"/>
      <c r="D97" s="641"/>
      <c r="E97" s="642"/>
      <c r="F97" s="642"/>
      <c r="G97" s="642"/>
      <c r="H97" s="642"/>
      <c r="I97" s="642"/>
      <c r="J97" s="642"/>
      <c r="K97" s="642"/>
      <c r="L97" s="642"/>
      <c r="M97" s="642"/>
      <c r="N97" s="642"/>
      <c r="O97" s="642"/>
      <c r="P97" s="642"/>
      <c r="Q97" s="642"/>
      <c r="R97" s="643"/>
      <c r="S97" s="594"/>
      <c r="T97" s="595"/>
      <c r="U97" s="595"/>
      <c r="V97" s="595"/>
      <c r="W97" s="595"/>
      <c r="X97" s="595"/>
      <c r="Y97" s="595"/>
      <c r="Z97" s="595"/>
      <c r="AA97" s="595"/>
      <c r="AB97" s="595"/>
      <c r="AC97" s="596"/>
      <c r="AD97" s="597"/>
      <c r="AE97" s="598"/>
      <c r="AF97" s="598"/>
      <c r="AG97" s="598"/>
      <c r="AH97" s="598"/>
      <c r="AI97" s="598"/>
      <c r="AJ97" s="599"/>
      <c r="AK97" s="597"/>
      <c r="AL97" s="598"/>
      <c r="AM97" s="598"/>
      <c r="AN97" s="598"/>
      <c r="AO97" s="598"/>
      <c r="AP97" s="598"/>
      <c r="AQ97" s="599"/>
      <c r="AR97" s="597"/>
      <c r="AS97" s="598"/>
      <c r="AT97" s="598"/>
      <c r="AU97" s="598"/>
      <c r="AV97" s="598"/>
      <c r="AW97" s="598"/>
      <c r="AX97" s="598"/>
      <c r="AY97" s="598"/>
      <c r="AZ97" s="598"/>
      <c r="BA97" s="598"/>
      <c r="BB97" s="598"/>
      <c r="BC97" s="598"/>
      <c r="BD97" s="598"/>
      <c r="BE97" s="599"/>
      <c r="BF97" s="93"/>
      <c r="BH97" s="55"/>
      <c r="BI97" s="55"/>
      <c r="BP97" s="59"/>
      <c r="BQ97" s="120"/>
      <c r="BT97" s="59"/>
    </row>
    <row r="98" spans="1:72" ht="33.75" customHeight="1" x14ac:dyDescent="0.2">
      <c r="A98" s="579"/>
      <c r="B98" s="580"/>
      <c r="C98" s="581"/>
      <c r="D98" s="641"/>
      <c r="E98" s="642"/>
      <c r="F98" s="642"/>
      <c r="G98" s="642"/>
      <c r="H98" s="642"/>
      <c r="I98" s="642"/>
      <c r="J98" s="642"/>
      <c r="K98" s="642"/>
      <c r="L98" s="642"/>
      <c r="M98" s="642"/>
      <c r="N98" s="642"/>
      <c r="O98" s="642"/>
      <c r="P98" s="642"/>
      <c r="Q98" s="642"/>
      <c r="R98" s="643"/>
      <c r="S98" s="594"/>
      <c r="T98" s="595"/>
      <c r="U98" s="595"/>
      <c r="V98" s="595"/>
      <c r="W98" s="595"/>
      <c r="X98" s="595"/>
      <c r="Y98" s="595"/>
      <c r="Z98" s="595"/>
      <c r="AA98" s="595"/>
      <c r="AB98" s="595"/>
      <c r="AC98" s="596"/>
      <c r="AD98" s="521" t="s">
        <v>395</v>
      </c>
      <c r="AE98" s="522"/>
      <c r="AF98" s="522"/>
      <c r="AG98" s="522"/>
      <c r="AH98" s="522"/>
      <c r="AI98" s="522"/>
      <c r="AJ98" s="523"/>
      <c r="AK98" s="682" t="s">
        <v>480</v>
      </c>
      <c r="AL98" s="683"/>
      <c r="AM98" s="683"/>
      <c r="AN98" s="683"/>
      <c r="AO98" s="683"/>
      <c r="AP98" s="683"/>
      <c r="AQ98" s="684"/>
      <c r="AR98" s="521" t="s">
        <v>378</v>
      </c>
      <c r="AS98" s="522"/>
      <c r="AT98" s="522"/>
      <c r="AU98" s="522"/>
      <c r="AV98" s="522"/>
      <c r="AW98" s="522"/>
      <c r="AX98" s="522"/>
      <c r="AY98" s="522"/>
      <c r="AZ98" s="522"/>
      <c r="BA98" s="522"/>
      <c r="BB98" s="522"/>
      <c r="BC98" s="522"/>
      <c r="BD98" s="522"/>
      <c r="BE98" s="523"/>
      <c r="BF98" s="93"/>
      <c r="BH98" s="55"/>
      <c r="BI98" s="55"/>
      <c r="BP98" s="59"/>
      <c r="BQ98" s="120"/>
      <c r="BT98" s="59"/>
    </row>
    <row r="99" spans="1:72" ht="15.75" customHeight="1" x14ac:dyDescent="0.2">
      <c r="A99" s="579"/>
      <c r="B99" s="580"/>
      <c r="C99" s="581"/>
      <c r="D99" s="641"/>
      <c r="E99" s="642"/>
      <c r="F99" s="642"/>
      <c r="G99" s="642"/>
      <c r="H99" s="642"/>
      <c r="I99" s="642"/>
      <c r="J99" s="642"/>
      <c r="K99" s="642"/>
      <c r="L99" s="642"/>
      <c r="M99" s="642"/>
      <c r="N99" s="642"/>
      <c r="O99" s="642"/>
      <c r="P99" s="642"/>
      <c r="Q99" s="642"/>
      <c r="R99" s="643"/>
      <c r="S99" s="594"/>
      <c r="T99" s="595"/>
      <c r="U99" s="595"/>
      <c r="V99" s="595"/>
      <c r="W99" s="595"/>
      <c r="X99" s="595"/>
      <c r="Y99" s="595"/>
      <c r="Z99" s="595"/>
      <c r="AA99" s="595"/>
      <c r="AB99" s="595"/>
      <c r="AC99" s="596"/>
      <c r="AD99" s="521"/>
      <c r="AE99" s="522"/>
      <c r="AF99" s="522"/>
      <c r="AG99" s="522"/>
      <c r="AH99" s="522"/>
      <c r="AI99" s="522"/>
      <c r="AJ99" s="523"/>
      <c r="AK99" s="682"/>
      <c r="AL99" s="683"/>
      <c r="AM99" s="683"/>
      <c r="AN99" s="683"/>
      <c r="AO99" s="683"/>
      <c r="AP99" s="683"/>
      <c r="AQ99" s="684"/>
      <c r="AR99" s="521"/>
      <c r="AS99" s="522"/>
      <c r="AT99" s="522"/>
      <c r="AU99" s="522"/>
      <c r="AV99" s="522"/>
      <c r="AW99" s="522"/>
      <c r="AX99" s="522"/>
      <c r="AY99" s="522"/>
      <c r="AZ99" s="522"/>
      <c r="BA99" s="522"/>
      <c r="BB99" s="522"/>
      <c r="BC99" s="522"/>
      <c r="BD99" s="522"/>
      <c r="BE99" s="523"/>
      <c r="BF99" s="93"/>
      <c r="BH99" s="55"/>
      <c r="BI99" s="55"/>
      <c r="BP99" s="59"/>
      <c r="BQ99" s="120"/>
      <c r="BT99" s="59"/>
    </row>
    <row r="100" spans="1:72" ht="27.75" customHeight="1" x14ac:dyDescent="0.2">
      <c r="A100" s="579"/>
      <c r="B100" s="580"/>
      <c r="C100" s="581"/>
      <c r="D100" s="641"/>
      <c r="E100" s="642"/>
      <c r="F100" s="642"/>
      <c r="G100" s="642"/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3"/>
      <c r="S100" s="594"/>
      <c r="T100" s="595"/>
      <c r="U100" s="595"/>
      <c r="V100" s="595"/>
      <c r="W100" s="595"/>
      <c r="X100" s="595"/>
      <c r="Y100" s="595"/>
      <c r="Z100" s="595"/>
      <c r="AA100" s="595"/>
      <c r="AB100" s="595"/>
      <c r="AC100" s="596"/>
      <c r="AD100" s="606"/>
      <c r="AE100" s="607"/>
      <c r="AF100" s="607"/>
      <c r="AG100" s="607"/>
      <c r="AH100" s="607"/>
      <c r="AI100" s="607"/>
      <c r="AJ100" s="608"/>
      <c r="AK100" s="606" t="s">
        <v>225</v>
      </c>
      <c r="AL100" s="607"/>
      <c r="AM100" s="607"/>
      <c r="AN100" s="607"/>
      <c r="AO100" s="607"/>
      <c r="AP100" s="607"/>
      <c r="AQ100" s="608"/>
      <c r="AR100" s="606" t="s">
        <v>311</v>
      </c>
      <c r="AS100" s="607"/>
      <c r="AT100" s="607"/>
      <c r="AU100" s="607"/>
      <c r="AV100" s="607"/>
      <c r="AW100" s="607"/>
      <c r="AX100" s="607"/>
      <c r="AY100" s="607"/>
      <c r="AZ100" s="607"/>
      <c r="BA100" s="607"/>
      <c r="BB100" s="607"/>
      <c r="BC100" s="607"/>
      <c r="BD100" s="607"/>
      <c r="BE100" s="608"/>
      <c r="BF100" s="93"/>
      <c r="BH100" s="55"/>
      <c r="BI100" s="55"/>
      <c r="BP100" s="59"/>
      <c r="BQ100" s="120"/>
      <c r="BT100" s="59"/>
    </row>
    <row r="101" spans="1:72" ht="12.75" customHeight="1" x14ac:dyDescent="0.2">
      <c r="A101" s="579"/>
      <c r="B101" s="580"/>
      <c r="C101" s="581"/>
      <c r="D101" s="641"/>
      <c r="E101" s="642"/>
      <c r="F101" s="642"/>
      <c r="G101" s="642"/>
      <c r="H101" s="642"/>
      <c r="I101" s="642"/>
      <c r="J101" s="642"/>
      <c r="K101" s="642"/>
      <c r="L101" s="642"/>
      <c r="M101" s="642"/>
      <c r="N101" s="642"/>
      <c r="O101" s="642"/>
      <c r="P101" s="642"/>
      <c r="Q101" s="642"/>
      <c r="R101" s="643"/>
      <c r="S101" s="594"/>
      <c r="T101" s="595"/>
      <c r="U101" s="595"/>
      <c r="V101" s="595"/>
      <c r="W101" s="595"/>
      <c r="X101" s="595"/>
      <c r="Y101" s="595"/>
      <c r="Z101" s="595"/>
      <c r="AA101" s="595"/>
      <c r="AB101" s="595"/>
      <c r="AC101" s="596"/>
      <c r="AD101" s="507" t="str">
        <f>IF(AND(AK101="",AR101=""),IF(FIO="","",0),"")</f>
        <v/>
      </c>
      <c r="AE101" s="508"/>
      <c r="AF101" s="508"/>
      <c r="AG101" s="508"/>
      <c r="AH101" s="508"/>
      <c r="AI101" s="508"/>
      <c r="AJ101" s="508"/>
      <c r="AK101" s="498"/>
      <c r="AL101" s="499"/>
      <c r="AM101" s="499"/>
      <c r="AN101" s="499"/>
      <c r="AO101" s="499"/>
      <c r="AP101" s="499"/>
      <c r="AQ101" s="500"/>
      <c r="AR101" s="498"/>
      <c r="AS101" s="499"/>
      <c r="AT101" s="499"/>
      <c r="AU101" s="499"/>
      <c r="AV101" s="499"/>
      <c r="AW101" s="499"/>
      <c r="AX101" s="499"/>
      <c r="AY101" s="499"/>
      <c r="AZ101" s="499"/>
      <c r="BA101" s="499"/>
      <c r="BB101" s="499"/>
      <c r="BC101" s="499"/>
      <c r="BD101" s="499"/>
      <c r="BE101" s="500"/>
      <c r="BF101" s="93"/>
      <c r="BG101" s="112">
        <f>SUM(AD101:BE102)</f>
        <v>0</v>
      </c>
      <c r="BH101" s="117">
        <v>110</v>
      </c>
      <c r="BI101" s="404"/>
      <c r="BQ101" s="120"/>
      <c r="BR101" s="120"/>
      <c r="BS101" s="120"/>
      <c r="BT101" s="59"/>
    </row>
    <row r="102" spans="1:72" ht="9" customHeight="1" x14ac:dyDescent="0.2">
      <c r="A102" s="619"/>
      <c r="B102" s="620"/>
      <c r="C102" s="621"/>
      <c r="D102" s="644"/>
      <c r="E102" s="645"/>
      <c r="F102" s="645"/>
      <c r="G102" s="645"/>
      <c r="H102" s="645"/>
      <c r="I102" s="645"/>
      <c r="J102" s="645"/>
      <c r="K102" s="645"/>
      <c r="L102" s="645"/>
      <c r="M102" s="645"/>
      <c r="N102" s="645"/>
      <c r="O102" s="645"/>
      <c r="P102" s="645"/>
      <c r="Q102" s="645"/>
      <c r="R102" s="646"/>
      <c r="S102" s="626"/>
      <c r="T102" s="627"/>
      <c r="U102" s="627"/>
      <c r="V102" s="627"/>
      <c r="W102" s="627"/>
      <c r="X102" s="627"/>
      <c r="Y102" s="627"/>
      <c r="Z102" s="627"/>
      <c r="AA102" s="627"/>
      <c r="AB102" s="627"/>
      <c r="AC102" s="628"/>
      <c r="AD102" s="510"/>
      <c r="AE102" s="511"/>
      <c r="AF102" s="511"/>
      <c r="AG102" s="511"/>
      <c r="AH102" s="511"/>
      <c r="AI102" s="511"/>
      <c r="AJ102" s="511"/>
      <c r="AK102" s="501"/>
      <c r="AL102" s="502"/>
      <c r="AM102" s="502"/>
      <c r="AN102" s="502"/>
      <c r="AO102" s="502"/>
      <c r="AP102" s="502"/>
      <c r="AQ102" s="503"/>
      <c r="AR102" s="501"/>
      <c r="AS102" s="502"/>
      <c r="AT102" s="502"/>
      <c r="AU102" s="502"/>
      <c r="AV102" s="502"/>
      <c r="AW102" s="502"/>
      <c r="AX102" s="502"/>
      <c r="AY102" s="502"/>
      <c r="AZ102" s="502"/>
      <c r="BA102" s="502"/>
      <c r="BB102" s="502"/>
      <c r="BC102" s="502"/>
      <c r="BD102" s="502"/>
      <c r="BE102" s="503"/>
      <c r="BF102" s="93"/>
      <c r="BH102" s="55"/>
      <c r="BI102" s="55"/>
      <c r="BQ102" s="120"/>
      <c r="BR102" s="120"/>
      <c r="BS102" s="120"/>
      <c r="BT102" s="59"/>
    </row>
    <row r="103" spans="1:72" ht="12.75" customHeight="1" x14ac:dyDescent="0.2">
      <c r="A103" s="576" t="s">
        <v>266</v>
      </c>
      <c r="B103" s="577"/>
      <c r="C103" s="578"/>
      <c r="D103" s="582" t="s">
        <v>528</v>
      </c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4"/>
      <c r="S103" s="591" t="s">
        <v>529</v>
      </c>
      <c r="T103" s="592"/>
      <c r="U103" s="592"/>
      <c r="V103" s="592"/>
      <c r="W103" s="592"/>
      <c r="X103" s="592"/>
      <c r="Y103" s="592"/>
      <c r="Z103" s="592"/>
      <c r="AA103" s="592"/>
      <c r="AB103" s="592"/>
      <c r="AC103" s="593"/>
      <c r="AD103" s="513" t="s">
        <v>152</v>
      </c>
      <c r="AE103" s="514"/>
      <c r="AF103" s="514"/>
      <c r="AG103" s="514"/>
      <c r="AH103" s="514"/>
      <c r="AI103" s="514"/>
      <c r="AJ103" s="519"/>
      <c r="AK103" s="513" t="s">
        <v>34</v>
      </c>
      <c r="AL103" s="685"/>
      <c r="AM103" s="685"/>
      <c r="AN103" s="685"/>
      <c r="AO103" s="685"/>
      <c r="AP103" s="685"/>
      <c r="AQ103" s="686"/>
      <c r="AR103" s="513" t="s">
        <v>35</v>
      </c>
      <c r="AS103" s="514"/>
      <c r="AT103" s="514"/>
      <c r="AU103" s="514"/>
      <c r="AV103" s="514"/>
      <c r="AW103" s="514"/>
      <c r="AX103" s="514"/>
      <c r="AY103" s="514"/>
      <c r="AZ103" s="514"/>
      <c r="BA103" s="514"/>
      <c r="BB103" s="514"/>
      <c r="BC103" s="514"/>
      <c r="BD103" s="514"/>
      <c r="BE103" s="519"/>
      <c r="BF103" s="93"/>
      <c r="BH103" s="55"/>
      <c r="BI103" s="55"/>
      <c r="BP103" s="59"/>
      <c r="BQ103" s="120"/>
      <c r="BT103" s="59"/>
    </row>
    <row r="104" spans="1:72" ht="15.75" customHeight="1" x14ac:dyDescent="0.2">
      <c r="A104" s="579"/>
      <c r="B104" s="580"/>
      <c r="C104" s="581"/>
      <c r="D104" s="585"/>
      <c r="E104" s="586"/>
      <c r="F104" s="586"/>
      <c r="G104" s="586"/>
      <c r="H104" s="586"/>
      <c r="I104" s="586"/>
      <c r="J104" s="586"/>
      <c r="K104" s="586"/>
      <c r="L104" s="586"/>
      <c r="M104" s="586"/>
      <c r="N104" s="586"/>
      <c r="O104" s="586"/>
      <c r="P104" s="586"/>
      <c r="Q104" s="586"/>
      <c r="R104" s="587"/>
      <c r="S104" s="594"/>
      <c r="T104" s="595"/>
      <c r="U104" s="595"/>
      <c r="V104" s="595"/>
      <c r="W104" s="595"/>
      <c r="X104" s="595"/>
      <c r="Y104" s="595"/>
      <c r="Z104" s="595"/>
      <c r="AA104" s="595"/>
      <c r="AB104" s="595"/>
      <c r="AC104" s="596"/>
      <c r="AD104" s="515"/>
      <c r="AE104" s="516"/>
      <c r="AF104" s="516"/>
      <c r="AG104" s="516"/>
      <c r="AH104" s="516"/>
      <c r="AI104" s="516"/>
      <c r="AJ104" s="520"/>
      <c r="AK104" s="687"/>
      <c r="AL104" s="688"/>
      <c r="AM104" s="688"/>
      <c r="AN104" s="688"/>
      <c r="AO104" s="688"/>
      <c r="AP104" s="688"/>
      <c r="AQ104" s="689"/>
      <c r="AR104" s="515"/>
      <c r="AS104" s="516"/>
      <c r="AT104" s="516"/>
      <c r="AU104" s="516"/>
      <c r="AV104" s="516"/>
      <c r="AW104" s="516"/>
      <c r="AX104" s="516"/>
      <c r="AY104" s="516"/>
      <c r="AZ104" s="516"/>
      <c r="BA104" s="516"/>
      <c r="BB104" s="516"/>
      <c r="BC104" s="516"/>
      <c r="BD104" s="516"/>
      <c r="BE104" s="520"/>
      <c r="BF104" s="93"/>
      <c r="BH104" s="55"/>
      <c r="BI104" s="55"/>
      <c r="BP104" s="59"/>
      <c r="BQ104" s="120"/>
      <c r="BT104" s="59"/>
    </row>
    <row r="105" spans="1:72" ht="7.5" customHeight="1" x14ac:dyDescent="0.2">
      <c r="A105" s="579"/>
      <c r="B105" s="580"/>
      <c r="C105" s="581"/>
      <c r="D105" s="585"/>
      <c r="E105" s="586"/>
      <c r="F105" s="586"/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6"/>
      <c r="R105" s="587"/>
      <c r="S105" s="594"/>
      <c r="T105" s="595"/>
      <c r="U105" s="595"/>
      <c r="V105" s="595"/>
      <c r="W105" s="595"/>
      <c r="X105" s="595"/>
      <c r="Y105" s="595"/>
      <c r="Z105" s="595"/>
      <c r="AA105" s="595"/>
      <c r="AB105" s="595"/>
      <c r="AC105" s="596"/>
      <c r="AD105" s="597"/>
      <c r="AE105" s="598"/>
      <c r="AF105" s="598"/>
      <c r="AG105" s="598"/>
      <c r="AH105" s="598"/>
      <c r="AI105" s="598"/>
      <c r="AJ105" s="599"/>
      <c r="AK105" s="597" t="s">
        <v>481</v>
      </c>
      <c r="AL105" s="697"/>
      <c r="AM105" s="697"/>
      <c r="AN105" s="697"/>
      <c r="AO105" s="697"/>
      <c r="AP105" s="697"/>
      <c r="AQ105" s="698"/>
      <c r="AR105" s="696"/>
      <c r="AS105" s="697"/>
      <c r="AT105" s="697"/>
      <c r="AU105" s="697"/>
      <c r="AV105" s="697"/>
      <c r="AW105" s="697"/>
      <c r="AX105" s="697"/>
      <c r="AY105" s="697"/>
      <c r="AZ105" s="697"/>
      <c r="BA105" s="697"/>
      <c r="BB105" s="697"/>
      <c r="BC105" s="697"/>
      <c r="BD105" s="697"/>
      <c r="BE105" s="698"/>
      <c r="BF105" s="93"/>
      <c r="BH105" s="55"/>
      <c r="BI105" s="55"/>
      <c r="BP105" s="59"/>
      <c r="BQ105" s="120"/>
      <c r="BT105" s="59"/>
    </row>
    <row r="106" spans="1:72" ht="15" customHeight="1" x14ac:dyDescent="0.2">
      <c r="A106" s="579"/>
      <c r="B106" s="580"/>
      <c r="C106" s="581"/>
      <c r="D106" s="585"/>
      <c r="E106" s="586"/>
      <c r="F106" s="586"/>
      <c r="G106" s="586"/>
      <c r="H106" s="586"/>
      <c r="I106" s="586"/>
      <c r="J106" s="586"/>
      <c r="K106" s="586"/>
      <c r="L106" s="586"/>
      <c r="M106" s="586"/>
      <c r="N106" s="586"/>
      <c r="O106" s="586"/>
      <c r="P106" s="586"/>
      <c r="Q106" s="586"/>
      <c r="R106" s="587"/>
      <c r="S106" s="594"/>
      <c r="T106" s="595"/>
      <c r="U106" s="595"/>
      <c r="V106" s="595"/>
      <c r="W106" s="595"/>
      <c r="X106" s="595"/>
      <c r="Y106" s="595"/>
      <c r="Z106" s="595"/>
      <c r="AA106" s="595"/>
      <c r="AB106" s="595"/>
      <c r="AC106" s="596"/>
      <c r="AD106" s="597"/>
      <c r="AE106" s="598"/>
      <c r="AF106" s="598"/>
      <c r="AG106" s="598"/>
      <c r="AH106" s="598"/>
      <c r="AI106" s="598"/>
      <c r="AJ106" s="599"/>
      <c r="AK106" s="696"/>
      <c r="AL106" s="697"/>
      <c r="AM106" s="697"/>
      <c r="AN106" s="697"/>
      <c r="AO106" s="697"/>
      <c r="AP106" s="697"/>
      <c r="AQ106" s="698"/>
      <c r="AR106" s="696"/>
      <c r="AS106" s="697"/>
      <c r="AT106" s="697"/>
      <c r="AU106" s="697"/>
      <c r="AV106" s="697"/>
      <c r="AW106" s="697"/>
      <c r="AX106" s="697"/>
      <c r="AY106" s="697"/>
      <c r="AZ106" s="697"/>
      <c r="BA106" s="697"/>
      <c r="BB106" s="697"/>
      <c r="BC106" s="697"/>
      <c r="BD106" s="697"/>
      <c r="BE106" s="698"/>
      <c r="BF106" s="93"/>
      <c r="BH106" s="55"/>
      <c r="BI106" s="55"/>
      <c r="BP106" s="59"/>
      <c r="BQ106" s="120"/>
      <c r="BT106" s="59"/>
    </row>
    <row r="107" spans="1:72" ht="42.75" customHeight="1" x14ac:dyDescent="0.2">
      <c r="A107" s="579"/>
      <c r="B107" s="580"/>
      <c r="C107" s="581"/>
      <c r="D107" s="585"/>
      <c r="E107" s="586"/>
      <c r="F107" s="586"/>
      <c r="G107" s="586"/>
      <c r="H107" s="586"/>
      <c r="I107" s="586"/>
      <c r="J107" s="586"/>
      <c r="K107" s="586"/>
      <c r="L107" s="586"/>
      <c r="M107" s="586"/>
      <c r="N107" s="586"/>
      <c r="O107" s="586"/>
      <c r="P107" s="586"/>
      <c r="Q107" s="586"/>
      <c r="R107" s="587"/>
      <c r="S107" s="594"/>
      <c r="T107" s="595"/>
      <c r="U107" s="595"/>
      <c r="V107" s="595"/>
      <c r="W107" s="595"/>
      <c r="X107" s="595"/>
      <c r="Y107" s="595"/>
      <c r="Z107" s="595"/>
      <c r="AA107" s="595"/>
      <c r="AB107" s="595"/>
      <c r="AC107" s="596"/>
      <c r="AD107" s="521" t="s">
        <v>395</v>
      </c>
      <c r="AE107" s="522"/>
      <c r="AF107" s="522"/>
      <c r="AG107" s="522"/>
      <c r="AH107" s="522"/>
      <c r="AI107" s="522"/>
      <c r="AJ107" s="523"/>
      <c r="AK107" s="696"/>
      <c r="AL107" s="697"/>
      <c r="AM107" s="697"/>
      <c r="AN107" s="697"/>
      <c r="AO107" s="697"/>
      <c r="AP107" s="697"/>
      <c r="AQ107" s="698"/>
      <c r="AR107" s="693" t="s">
        <v>379</v>
      </c>
      <c r="AS107" s="694"/>
      <c r="AT107" s="694"/>
      <c r="AU107" s="694"/>
      <c r="AV107" s="694"/>
      <c r="AW107" s="694"/>
      <c r="AX107" s="694"/>
      <c r="AY107" s="694"/>
      <c r="AZ107" s="694"/>
      <c r="BA107" s="694"/>
      <c r="BB107" s="694"/>
      <c r="BC107" s="694"/>
      <c r="BD107" s="694"/>
      <c r="BE107" s="695"/>
      <c r="BF107" s="93"/>
      <c r="BH107" s="55"/>
      <c r="BI107" s="55"/>
      <c r="BP107" s="59"/>
      <c r="BQ107" s="120"/>
      <c r="BT107" s="59"/>
    </row>
    <row r="108" spans="1:72" ht="16.5" customHeight="1" x14ac:dyDescent="0.2">
      <c r="A108" s="579"/>
      <c r="B108" s="580"/>
      <c r="C108" s="581"/>
      <c r="D108" s="585"/>
      <c r="E108" s="586"/>
      <c r="F108" s="586"/>
      <c r="G108" s="586"/>
      <c r="H108" s="586"/>
      <c r="I108" s="586"/>
      <c r="J108" s="586"/>
      <c r="K108" s="586"/>
      <c r="L108" s="586"/>
      <c r="M108" s="586"/>
      <c r="N108" s="586"/>
      <c r="O108" s="586"/>
      <c r="P108" s="586"/>
      <c r="Q108" s="586"/>
      <c r="R108" s="587"/>
      <c r="S108" s="594"/>
      <c r="T108" s="595"/>
      <c r="U108" s="595"/>
      <c r="V108" s="595"/>
      <c r="W108" s="595"/>
      <c r="X108" s="595"/>
      <c r="Y108" s="595"/>
      <c r="Z108" s="595"/>
      <c r="AA108" s="595"/>
      <c r="AB108" s="595"/>
      <c r="AC108" s="596"/>
      <c r="AD108" s="521"/>
      <c r="AE108" s="522"/>
      <c r="AF108" s="522"/>
      <c r="AG108" s="522"/>
      <c r="AH108" s="522"/>
      <c r="AI108" s="522"/>
      <c r="AJ108" s="523"/>
      <c r="AK108" s="696"/>
      <c r="AL108" s="697"/>
      <c r="AM108" s="697"/>
      <c r="AN108" s="697"/>
      <c r="AO108" s="697"/>
      <c r="AP108" s="697"/>
      <c r="AQ108" s="698"/>
      <c r="AR108" s="693"/>
      <c r="AS108" s="694"/>
      <c r="AT108" s="694"/>
      <c r="AU108" s="694"/>
      <c r="AV108" s="694"/>
      <c r="AW108" s="694"/>
      <c r="AX108" s="694"/>
      <c r="AY108" s="694"/>
      <c r="AZ108" s="694"/>
      <c r="BA108" s="694"/>
      <c r="BB108" s="694"/>
      <c r="BC108" s="694"/>
      <c r="BD108" s="694"/>
      <c r="BE108" s="695"/>
      <c r="BF108" s="93"/>
      <c r="BH108" s="55"/>
      <c r="BI108" s="55"/>
      <c r="BP108" s="59"/>
      <c r="BQ108" s="120"/>
      <c r="BT108" s="59"/>
    </row>
    <row r="109" spans="1:72" ht="14.25" customHeight="1" x14ac:dyDescent="0.2">
      <c r="A109" s="579"/>
      <c r="B109" s="580"/>
      <c r="C109" s="581"/>
      <c r="D109" s="585"/>
      <c r="E109" s="586"/>
      <c r="F109" s="586"/>
      <c r="G109" s="586"/>
      <c r="H109" s="586"/>
      <c r="I109" s="586"/>
      <c r="J109" s="586"/>
      <c r="K109" s="586"/>
      <c r="L109" s="586"/>
      <c r="M109" s="586"/>
      <c r="N109" s="586"/>
      <c r="O109" s="586"/>
      <c r="P109" s="586"/>
      <c r="Q109" s="586"/>
      <c r="R109" s="587"/>
      <c r="S109" s="594"/>
      <c r="T109" s="595"/>
      <c r="U109" s="595"/>
      <c r="V109" s="595"/>
      <c r="W109" s="595"/>
      <c r="X109" s="595"/>
      <c r="Y109" s="595"/>
      <c r="Z109" s="595"/>
      <c r="AA109" s="595"/>
      <c r="AB109" s="595"/>
      <c r="AC109" s="596"/>
      <c r="AD109" s="606"/>
      <c r="AE109" s="607"/>
      <c r="AF109" s="607"/>
      <c r="AG109" s="607"/>
      <c r="AH109" s="607"/>
      <c r="AI109" s="607"/>
      <c r="AJ109" s="608"/>
      <c r="AK109" s="504"/>
      <c r="AL109" s="505"/>
      <c r="AM109" s="505"/>
      <c r="AN109" s="505"/>
      <c r="AO109" s="505"/>
      <c r="AP109" s="505"/>
      <c r="AQ109" s="506"/>
      <c r="AR109" s="504"/>
      <c r="AS109" s="505"/>
      <c r="AT109" s="505"/>
      <c r="AU109" s="505"/>
      <c r="AV109" s="505"/>
      <c r="AW109" s="505"/>
      <c r="AX109" s="505"/>
      <c r="AY109" s="505"/>
      <c r="AZ109" s="505"/>
      <c r="BA109" s="505"/>
      <c r="BB109" s="505"/>
      <c r="BC109" s="505"/>
      <c r="BD109" s="505"/>
      <c r="BE109" s="506"/>
      <c r="BF109" s="93"/>
      <c r="BH109" s="55"/>
      <c r="BI109" s="55"/>
      <c r="BP109" s="59"/>
      <c r="BQ109" s="120"/>
      <c r="BT109" s="59"/>
    </row>
    <row r="110" spans="1:72" ht="12.75" customHeight="1" x14ac:dyDescent="0.2">
      <c r="A110" s="579"/>
      <c r="B110" s="580"/>
      <c r="C110" s="581"/>
      <c r="D110" s="585"/>
      <c r="E110" s="586"/>
      <c r="F110" s="586"/>
      <c r="G110" s="586"/>
      <c r="H110" s="586"/>
      <c r="I110" s="586"/>
      <c r="J110" s="586"/>
      <c r="K110" s="586"/>
      <c r="L110" s="586"/>
      <c r="M110" s="586"/>
      <c r="N110" s="586"/>
      <c r="O110" s="586"/>
      <c r="P110" s="586"/>
      <c r="Q110" s="586"/>
      <c r="R110" s="587"/>
      <c r="S110" s="594"/>
      <c r="T110" s="595"/>
      <c r="U110" s="595"/>
      <c r="V110" s="595"/>
      <c r="W110" s="595"/>
      <c r="X110" s="595"/>
      <c r="Y110" s="595"/>
      <c r="Z110" s="595"/>
      <c r="AA110" s="595"/>
      <c r="AB110" s="595"/>
      <c r="AC110" s="596"/>
      <c r="AD110" s="507" t="str">
        <f>IF(AND(AK110="",AR110=""),IF(FIO="","",0),"")</f>
        <v/>
      </c>
      <c r="AE110" s="508"/>
      <c r="AF110" s="508"/>
      <c r="AG110" s="508"/>
      <c r="AH110" s="508"/>
      <c r="AI110" s="508"/>
      <c r="AJ110" s="508"/>
      <c r="AK110" s="498"/>
      <c r="AL110" s="499"/>
      <c r="AM110" s="499"/>
      <c r="AN110" s="499"/>
      <c r="AO110" s="499"/>
      <c r="AP110" s="499"/>
      <c r="AQ110" s="500"/>
      <c r="AR110" s="498"/>
      <c r="AS110" s="499"/>
      <c r="AT110" s="499"/>
      <c r="AU110" s="499"/>
      <c r="AV110" s="499"/>
      <c r="AW110" s="499"/>
      <c r="AX110" s="499"/>
      <c r="AY110" s="499"/>
      <c r="AZ110" s="499"/>
      <c r="BA110" s="499"/>
      <c r="BB110" s="499"/>
      <c r="BC110" s="499"/>
      <c r="BD110" s="499"/>
      <c r="BE110" s="500"/>
      <c r="BF110" s="93"/>
      <c r="BG110" s="112">
        <f>SUM(AD110:BE111)</f>
        <v>0</v>
      </c>
      <c r="BH110" s="117">
        <v>110</v>
      </c>
      <c r="BI110" s="404"/>
      <c r="BQ110" s="120"/>
      <c r="BR110" s="120"/>
      <c r="BS110" s="120"/>
      <c r="BT110" s="59"/>
    </row>
    <row r="111" spans="1:72" ht="42" customHeight="1" x14ac:dyDescent="0.2">
      <c r="A111" s="579"/>
      <c r="B111" s="580"/>
      <c r="C111" s="581"/>
      <c r="D111" s="588"/>
      <c r="E111" s="589"/>
      <c r="F111" s="589"/>
      <c r="G111" s="589"/>
      <c r="H111" s="589"/>
      <c r="I111" s="589"/>
      <c r="J111" s="589"/>
      <c r="K111" s="589"/>
      <c r="L111" s="589"/>
      <c r="M111" s="589"/>
      <c r="N111" s="589"/>
      <c r="O111" s="589"/>
      <c r="P111" s="589"/>
      <c r="Q111" s="589"/>
      <c r="R111" s="590"/>
      <c r="S111" s="594"/>
      <c r="T111" s="595"/>
      <c r="U111" s="595"/>
      <c r="V111" s="595"/>
      <c r="W111" s="595"/>
      <c r="X111" s="595"/>
      <c r="Y111" s="595"/>
      <c r="Z111" s="595"/>
      <c r="AA111" s="595"/>
      <c r="AB111" s="595"/>
      <c r="AC111" s="596"/>
      <c r="AD111" s="510"/>
      <c r="AE111" s="511"/>
      <c r="AF111" s="511"/>
      <c r="AG111" s="511"/>
      <c r="AH111" s="511"/>
      <c r="AI111" s="511"/>
      <c r="AJ111" s="511"/>
      <c r="AK111" s="501"/>
      <c r="AL111" s="502"/>
      <c r="AM111" s="502"/>
      <c r="AN111" s="502"/>
      <c r="AO111" s="502"/>
      <c r="AP111" s="502"/>
      <c r="AQ111" s="503"/>
      <c r="AR111" s="501"/>
      <c r="AS111" s="502"/>
      <c r="AT111" s="502"/>
      <c r="AU111" s="502"/>
      <c r="AV111" s="502"/>
      <c r="AW111" s="502"/>
      <c r="AX111" s="502"/>
      <c r="AY111" s="502"/>
      <c r="AZ111" s="502"/>
      <c r="BA111" s="502"/>
      <c r="BB111" s="502"/>
      <c r="BC111" s="502"/>
      <c r="BD111" s="502"/>
      <c r="BE111" s="503"/>
      <c r="BF111" s="93"/>
      <c r="BH111" s="404"/>
      <c r="BI111" s="404"/>
      <c r="BJ111" s="408"/>
      <c r="BQ111" s="120"/>
      <c r="BR111" s="120"/>
      <c r="BS111" s="120"/>
      <c r="BT111" s="59"/>
    </row>
    <row r="112" spans="1:72" s="124" customFormat="1" ht="15" x14ac:dyDescent="0.25">
      <c r="A112" s="734" t="s">
        <v>139</v>
      </c>
      <c r="B112" s="734"/>
      <c r="C112" s="734"/>
      <c r="D112" s="651" t="s">
        <v>446</v>
      </c>
      <c r="E112" s="651"/>
      <c r="F112" s="651"/>
      <c r="G112" s="651"/>
      <c r="H112" s="651"/>
      <c r="I112" s="651"/>
      <c r="J112" s="651"/>
      <c r="K112" s="651"/>
      <c r="L112" s="651"/>
      <c r="M112" s="651"/>
      <c r="N112" s="651"/>
      <c r="O112" s="651"/>
      <c r="P112" s="651"/>
      <c r="Q112" s="651"/>
      <c r="R112" s="651"/>
      <c r="S112" s="651"/>
      <c r="T112" s="651"/>
      <c r="U112" s="651"/>
      <c r="V112" s="651"/>
      <c r="W112" s="651"/>
      <c r="X112" s="651"/>
      <c r="Y112" s="651"/>
      <c r="Z112" s="651"/>
      <c r="AA112" s="651"/>
      <c r="AB112" s="651"/>
      <c r="AC112" s="651"/>
      <c r="AD112" s="651"/>
      <c r="AE112" s="651"/>
      <c r="AF112" s="651"/>
      <c r="AG112" s="651"/>
      <c r="AH112" s="651"/>
      <c r="AI112" s="651"/>
      <c r="AJ112" s="651"/>
      <c r="AK112" s="651"/>
      <c r="AL112" s="651"/>
      <c r="AM112" s="651"/>
      <c r="AN112" s="651"/>
      <c r="AO112" s="651"/>
      <c r="AP112" s="651"/>
      <c r="AQ112" s="651"/>
      <c r="AR112" s="651"/>
      <c r="AS112" s="651"/>
      <c r="AT112" s="651"/>
      <c r="AU112" s="651"/>
      <c r="AV112" s="651"/>
      <c r="AW112" s="651"/>
      <c r="AX112" s="651"/>
      <c r="AY112" s="651"/>
      <c r="AZ112" s="651"/>
      <c r="BA112" s="651"/>
      <c r="BB112" s="651"/>
      <c r="BC112" s="651"/>
      <c r="BD112" s="651"/>
      <c r="BE112" s="651"/>
      <c r="BF112" s="93"/>
      <c r="BH112" s="125"/>
      <c r="BI112" s="126"/>
      <c r="BJ112" s="113"/>
      <c r="BK112" s="55"/>
      <c r="BL112" s="55"/>
      <c r="BM112" s="55"/>
      <c r="BN112" s="55"/>
      <c r="BO112" s="55"/>
      <c r="BP112" s="55"/>
      <c r="BQ112" s="55"/>
      <c r="BR112" s="55"/>
    </row>
    <row r="113" spans="1:77" s="124" customFormat="1" ht="17.25" customHeight="1" x14ac:dyDescent="0.25">
      <c r="A113" s="105"/>
      <c r="B113" s="105"/>
      <c r="C113" s="105"/>
      <c r="D113" s="652"/>
      <c r="E113" s="652"/>
      <c r="F113" s="652"/>
      <c r="G113" s="652"/>
      <c r="H113" s="652"/>
      <c r="I113" s="652"/>
      <c r="J113" s="652"/>
      <c r="K113" s="652"/>
      <c r="L113" s="652"/>
      <c r="M113" s="652"/>
      <c r="N113" s="652"/>
      <c r="O113" s="652"/>
      <c r="P113" s="652"/>
      <c r="Q113" s="652"/>
      <c r="R113" s="652"/>
      <c r="S113" s="652"/>
      <c r="T113" s="652"/>
      <c r="U113" s="652"/>
      <c r="V113" s="652"/>
      <c r="W113" s="652"/>
      <c r="X113" s="652"/>
      <c r="Y113" s="652"/>
      <c r="Z113" s="652"/>
      <c r="AA113" s="652"/>
      <c r="AB113" s="652"/>
      <c r="AC113" s="652"/>
      <c r="AD113" s="652"/>
      <c r="AE113" s="652"/>
      <c r="AF113" s="652"/>
      <c r="AG113" s="652"/>
      <c r="AH113" s="652"/>
      <c r="AI113" s="652"/>
      <c r="AJ113" s="652"/>
      <c r="AK113" s="652"/>
      <c r="AL113" s="652"/>
      <c r="AM113" s="652"/>
      <c r="AN113" s="652"/>
      <c r="AO113" s="652"/>
      <c r="AP113" s="652"/>
      <c r="AQ113" s="652"/>
      <c r="AR113" s="652"/>
      <c r="AS113" s="652"/>
      <c r="AT113" s="652"/>
      <c r="AU113" s="652"/>
      <c r="AV113" s="652"/>
      <c r="AW113" s="652"/>
      <c r="AX113" s="652"/>
      <c r="AY113" s="652"/>
      <c r="AZ113" s="652"/>
      <c r="BA113" s="652"/>
      <c r="BB113" s="652"/>
      <c r="BC113" s="652"/>
      <c r="BD113" s="652"/>
      <c r="BE113" s="652"/>
      <c r="BF113" s="93"/>
      <c r="BH113" s="125"/>
      <c r="BI113" s="126"/>
      <c r="BJ113" s="127"/>
      <c r="BK113" s="55"/>
      <c r="BL113" s="55"/>
      <c r="BM113" s="55"/>
      <c r="BN113" s="55"/>
      <c r="BO113" s="55"/>
      <c r="BP113" s="55"/>
      <c r="BQ113" s="55"/>
      <c r="BR113" s="55"/>
      <c r="BT113" s="55"/>
      <c r="BU113" s="55"/>
      <c r="BV113" s="55"/>
      <c r="BW113" s="55"/>
      <c r="BX113" s="55"/>
      <c r="BY113" s="55"/>
    </row>
    <row r="114" spans="1:77" ht="12.75" customHeight="1" x14ac:dyDescent="0.2">
      <c r="B114" s="37" t="s">
        <v>25</v>
      </c>
      <c r="D114" s="37"/>
      <c r="E114" s="37"/>
      <c r="F114" s="37"/>
      <c r="G114" s="37"/>
      <c r="H114" s="37"/>
      <c r="I114" s="37"/>
      <c r="BF114" s="93"/>
      <c r="BH114" s="55"/>
      <c r="BI114" s="55"/>
    </row>
    <row r="115" spans="1:77" ht="12.75" customHeight="1" x14ac:dyDescent="0.2">
      <c r="B115" s="38" t="s">
        <v>149</v>
      </c>
      <c r="C115" s="650" t="s">
        <v>507</v>
      </c>
      <c r="D115" s="650"/>
      <c r="E115" s="650"/>
      <c r="F115" s="650"/>
      <c r="G115" s="650"/>
      <c r="H115" s="650"/>
      <c r="I115" s="650"/>
      <c r="J115" s="650"/>
      <c r="K115" s="650"/>
      <c r="L115" s="650"/>
      <c r="M115" s="650"/>
      <c r="N115" s="650"/>
      <c r="O115" s="650"/>
      <c r="P115" s="650"/>
      <c r="Q115" s="650"/>
      <c r="R115" s="650"/>
      <c r="S115" s="650"/>
      <c r="T115" s="650"/>
      <c r="U115" s="650"/>
      <c r="V115" s="650"/>
      <c r="W115" s="650"/>
      <c r="X115" s="650"/>
      <c r="Y115" s="650"/>
      <c r="Z115" s="650"/>
      <c r="AA115" s="650"/>
      <c r="AB115" s="650"/>
      <c r="AC115" s="650"/>
      <c r="AD115" s="650"/>
      <c r="AE115" s="650"/>
      <c r="AF115" s="650"/>
      <c r="AG115" s="650"/>
      <c r="AH115" s="650"/>
      <c r="AI115" s="650"/>
      <c r="AJ115" s="650"/>
      <c r="AK115" s="650"/>
      <c r="AL115" s="650"/>
      <c r="AM115" s="650"/>
      <c r="AN115" s="650"/>
      <c r="AO115" s="650"/>
      <c r="AP115" s="650"/>
      <c r="AQ115" s="650"/>
      <c r="AR115" s="650"/>
      <c r="AS115" s="650"/>
      <c r="AT115" s="650"/>
      <c r="AU115" s="650"/>
      <c r="AV115" s="650"/>
      <c r="AW115" s="650"/>
      <c r="AX115" s="650"/>
      <c r="AY115" s="650"/>
      <c r="AZ115" s="650"/>
      <c r="BA115" s="650"/>
      <c r="BB115" s="650"/>
      <c r="BC115" s="650"/>
      <c r="BD115" s="650"/>
      <c r="BE115" s="650"/>
      <c r="BF115" s="93"/>
      <c r="BH115" s="55"/>
      <c r="BI115" s="55"/>
    </row>
    <row r="116" spans="1:77" ht="12.75" customHeight="1" x14ac:dyDescent="0.2">
      <c r="B116" s="38"/>
      <c r="C116" s="650"/>
      <c r="D116" s="650"/>
      <c r="E116" s="650"/>
      <c r="F116" s="650"/>
      <c r="G116" s="650"/>
      <c r="H116" s="650"/>
      <c r="I116" s="650"/>
      <c r="J116" s="650"/>
      <c r="K116" s="650"/>
      <c r="L116" s="650"/>
      <c r="M116" s="650"/>
      <c r="N116" s="650"/>
      <c r="O116" s="650"/>
      <c r="P116" s="650"/>
      <c r="Q116" s="650"/>
      <c r="R116" s="650"/>
      <c r="S116" s="650"/>
      <c r="T116" s="650"/>
      <c r="U116" s="650"/>
      <c r="V116" s="650"/>
      <c r="W116" s="650"/>
      <c r="X116" s="650"/>
      <c r="Y116" s="650"/>
      <c r="Z116" s="650"/>
      <c r="AA116" s="650"/>
      <c r="AB116" s="650"/>
      <c r="AC116" s="650"/>
      <c r="AD116" s="650"/>
      <c r="AE116" s="650"/>
      <c r="AF116" s="650"/>
      <c r="AG116" s="650"/>
      <c r="AH116" s="650"/>
      <c r="AI116" s="650"/>
      <c r="AJ116" s="650"/>
      <c r="AK116" s="650"/>
      <c r="AL116" s="650"/>
      <c r="AM116" s="650"/>
      <c r="AN116" s="650"/>
      <c r="AO116" s="650"/>
      <c r="AP116" s="650"/>
      <c r="AQ116" s="650"/>
      <c r="AR116" s="650"/>
      <c r="AS116" s="650"/>
      <c r="AT116" s="650"/>
      <c r="AU116" s="650"/>
      <c r="AV116" s="650"/>
      <c r="AW116" s="650"/>
      <c r="AX116" s="650"/>
      <c r="AY116" s="650"/>
      <c r="AZ116" s="650"/>
      <c r="BA116" s="650"/>
      <c r="BB116" s="650"/>
      <c r="BC116" s="650"/>
      <c r="BD116" s="650"/>
      <c r="BE116" s="650"/>
      <c r="BF116" s="93"/>
      <c r="BH116" s="55"/>
      <c r="BI116" s="55"/>
    </row>
    <row r="117" spans="1:77" ht="12.75" customHeight="1" x14ac:dyDescent="0.2">
      <c r="B117" s="38"/>
      <c r="C117" s="650"/>
      <c r="D117" s="650"/>
      <c r="E117" s="650"/>
      <c r="F117" s="650"/>
      <c r="G117" s="650"/>
      <c r="H117" s="650"/>
      <c r="I117" s="650"/>
      <c r="J117" s="650"/>
      <c r="K117" s="650"/>
      <c r="L117" s="650"/>
      <c r="M117" s="650"/>
      <c r="N117" s="650"/>
      <c r="O117" s="650"/>
      <c r="P117" s="650"/>
      <c r="Q117" s="650"/>
      <c r="R117" s="650"/>
      <c r="S117" s="650"/>
      <c r="T117" s="650"/>
      <c r="U117" s="650"/>
      <c r="V117" s="650"/>
      <c r="W117" s="650"/>
      <c r="X117" s="650"/>
      <c r="Y117" s="650"/>
      <c r="Z117" s="650"/>
      <c r="AA117" s="650"/>
      <c r="AB117" s="650"/>
      <c r="AC117" s="650"/>
      <c r="AD117" s="650"/>
      <c r="AE117" s="650"/>
      <c r="AF117" s="650"/>
      <c r="AG117" s="650"/>
      <c r="AH117" s="650"/>
      <c r="AI117" s="650"/>
      <c r="AJ117" s="650"/>
      <c r="AK117" s="650"/>
      <c r="AL117" s="650"/>
      <c r="AM117" s="650"/>
      <c r="AN117" s="650"/>
      <c r="AO117" s="650"/>
      <c r="AP117" s="650"/>
      <c r="AQ117" s="650"/>
      <c r="AR117" s="650"/>
      <c r="AS117" s="650"/>
      <c r="AT117" s="650"/>
      <c r="AU117" s="650"/>
      <c r="AV117" s="650"/>
      <c r="AW117" s="650"/>
      <c r="AX117" s="650"/>
      <c r="AY117" s="650"/>
      <c r="AZ117" s="650"/>
      <c r="BA117" s="650"/>
      <c r="BB117" s="650"/>
      <c r="BC117" s="650"/>
      <c r="BD117" s="650"/>
      <c r="BE117" s="650"/>
      <c r="BF117" s="93"/>
      <c r="BH117" s="55"/>
      <c r="BI117" s="55"/>
    </row>
    <row r="118" spans="1:77" ht="18.75" customHeight="1" x14ac:dyDescent="0.2">
      <c r="B118" s="38"/>
      <c r="C118" s="650"/>
      <c r="D118" s="650"/>
      <c r="E118" s="650"/>
      <c r="F118" s="650"/>
      <c r="G118" s="650"/>
      <c r="H118" s="650"/>
      <c r="I118" s="650"/>
      <c r="J118" s="650"/>
      <c r="K118" s="650"/>
      <c r="L118" s="650"/>
      <c r="M118" s="650"/>
      <c r="N118" s="650"/>
      <c r="O118" s="650"/>
      <c r="P118" s="650"/>
      <c r="Q118" s="650"/>
      <c r="R118" s="650"/>
      <c r="S118" s="650"/>
      <c r="T118" s="650"/>
      <c r="U118" s="650"/>
      <c r="V118" s="650"/>
      <c r="W118" s="650"/>
      <c r="X118" s="650"/>
      <c r="Y118" s="650"/>
      <c r="Z118" s="650"/>
      <c r="AA118" s="650"/>
      <c r="AB118" s="650"/>
      <c r="AC118" s="650"/>
      <c r="AD118" s="650"/>
      <c r="AE118" s="650"/>
      <c r="AF118" s="650"/>
      <c r="AG118" s="650"/>
      <c r="AH118" s="650"/>
      <c r="AI118" s="650"/>
      <c r="AJ118" s="650"/>
      <c r="AK118" s="650"/>
      <c r="AL118" s="650"/>
      <c r="AM118" s="650"/>
      <c r="AN118" s="650"/>
      <c r="AO118" s="650"/>
      <c r="AP118" s="650"/>
      <c r="AQ118" s="650"/>
      <c r="AR118" s="650"/>
      <c r="AS118" s="650"/>
      <c r="AT118" s="650"/>
      <c r="AU118" s="650"/>
      <c r="AV118" s="650"/>
      <c r="AW118" s="650"/>
      <c r="AX118" s="650"/>
      <c r="AY118" s="650"/>
      <c r="AZ118" s="650"/>
      <c r="BA118" s="650"/>
      <c r="BB118" s="650"/>
      <c r="BC118" s="650"/>
      <c r="BD118" s="650"/>
      <c r="BE118" s="650"/>
      <c r="BF118" s="93"/>
      <c r="BH118" s="55"/>
      <c r="BI118" s="55"/>
    </row>
    <row r="119" spans="1:77" ht="12.75" customHeight="1" x14ac:dyDescent="0.2">
      <c r="B119" s="38" t="s">
        <v>149</v>
      </c>
      <c r="C119" s="663" t="s">
        <v>508</v>
      </c>
      <c r="D119" s="663"/>
      <c r="E119" s="663"/>
      <c r="F119" s="663"/>
      <c r="G119" s="663"/>
      <c r="H119" s="663"/>
      <c r="I119" s="663"/>
      <c r="J119" s="663"/>
      <c r="K119" s="663"/>
      <c r="L119" s="663"/>
      <c r="M119" s="663"/>
      <c r="N119" s="663"/>
      <c r="O119" s="663"/>
      <c r="P119" s="663"/>
      <c r="Q119" s="663"/>
      <c r="R119" s="663"/>
      <c r="S119" s="663"/>
      <c r="T119" s="663"/>
      <c r="U119" s="663"/>
      <c r="V119" s="663"/>
      <c r="W119" s="663"/>
      <c r="X119" s="663"/>
      <c r="Y119" s="663"/>
      <c r="Z119" s="663"/>
      <c r="AA119" s="663"/>
      <c r="AB119" s="663"/>
      <c r="AC119" s="66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663"/>
      <c r="AN119" s="663"/>
      <c r="AO119" s="663"/>
      <c r="AP119" s="663"/>
      <c r="AQ119" s="663"/>
      <c r="AR119" s="663"/>
      <c r="AS119" s="663"/>
      <c r="AT119" s="663"/>
      <c r="AU119" s="663"/>
      <c r="AV119" s="663"/>
      <c r="AW119" s="663"/>
      <c r="AX119" s="663"/>
      <c r="AY119" s="663"/>
      <c r="AZ119" s="663"/>
      <c r="BA119" s="663"/>
      <c r="BB119" s="663"/>
      <c r="BC119" s="663"/>
      <c r="BD119" s="663"/>
      <c r="BE119" s="663"/>
      <c r="BF119" s="93"/>
      <c r="BH119" s="55"/>
      <c r="BI119" s="55"/>
    </row>
    <row r="120" spans="1:77" ht="12.75" customHeight="1" x14ac:dyDescent="0.2">
      <c r="A120" s="38"/>
      <c r="B120" s="38"/>
      <c r="C120" s="663"/>
      <c r="D120" s="663"/>
      <c r="E120" s="663"/>
      <c r="F120" s="663"/>
      <c r="G120" s="663"/>
      <c r="H120" s="663"/>
      <c r="I120" s="663"/>
      <c r="J120" s="663"/>
      <c r="K120" s="663"/>
      <c r="L120" s="663"/>
      <c r="M120" s="663"/>
      <c r="N120" s="663"/>
      <c r="O120" s="663"/>
      <c r="P120" s="663"/>
      <c r="Q120" s="663"/>
      <c r="R120" s="663"/>
      <c r="S120" s="663"/>
      <c r="T120" s="663"/>
      <c r="U120" s="663"/>
      <c r="V120" s="663"/>
      <c r="W120" s="663"/>
      <c r="X120" s="663"/>
      <c r="Y120" s="663"/>
      <c r="Z120" s="663"/>
      <c r="AA120" s="663"/>
      <c r="AB120" s="663"/>
      <c r="AC120" s="663"/>
      <c r="AD120" s="663"/>
      <c r="AE120" s="663"/>
      <c r="AF120" s="663"/>
      <c r="AG120" s="663"/>
      <c r="AH120" s="663"/>
      <c r="AI120" s="663"/>
      <c r="AJ120" s="663"/>
      <c r="AK120" s="663"/>
      <c r="AL120" s="663"/>
      <c r="AM120" s="663"/>
      <c r="AN120" s="663"/>
      <c r="AO120" s="663"/>
      <c r="AP120" s="663"/>
      <c r="AQ120" s="663"/>
      <c r="AR120" s="663"/>
      <c r="AS120" s="663"/>
      <c r="AT120" s="663"/>
      <c r="AU120" s="663"/>
      <c r="AV120" s="663"/>
      <c r="AW120" s="663"/>
      <c r="AX120" s="663"/>
      <c r="AY120" s="663"/>
      <c r="AZ120" s="663"/>
      <c r="BA120" s="663"/>
      <c r="BB120" s="663"/>
      <c r="BC120" s="663"/>
      <c r="BD120" s="663"/>
      <c r="BE120" s="663"/>
      <c r="BF120" s="93"/>
      <c r="BH120" s="55"/>
      <c r="BI120" s="55"/>
    </row>
    <row r="121" spans="1:77" ht="12.75" customHeight="1" x14ac:dyDescent="0.2">
      <c r="A121" s="38"/>
      <c r="B121" s="38"/>
      <c r="C121" s="663"/>
      <c r="D121" s="663"/>
      <c r="E121" s="663"/>
      <c r="F121" s="663"/>
      <c r="G121" s="663"/>
      <c r="H121" s="663"/>
      <c r="I121" s="663"/>
      <c r="J121" s="663"/>
      <c r="K121" s="663"/>
      <c r="L121" s="663"/>
      <c r="M121" s="663"/>
      <c r="N121" s="663"/>
      <c r="O121" s="663"/>
      <c r="P121" s="663"/>
      <c r="Q121" s="663"/>
      <c r="R121" s="663"/>
      <c r="S121" s="663"/>
      <c r="T121" s="663"/>
      <c r="U121" s="663"/>
      <c r="V121" s="663"/>
      <c r="W121" s="663"/>
      <c r="X121" s="663"/>
      <c r="Y121" s="663"/>
      <c r="Z121" s="663"/>
      <c r="AA121" s="663"/>
      <c r="AB121" s="663"/>
      <c r="AC121" s="663"/>
      <c r="AD121" s="663"/>
      <c r="AE121" s="663"/>
      <c r="AF121" s="663"/>
      <c r="AG121" s="663"/>
      <c r="AH121" s="663"/>
      <c r="AI121" s="663"/>
      <c r="AJ121" s="663"/>
      <c r="AK121" s="663"/>
      <c r="AL121" s="663"/>
      <c r="AM121" s="663"/>
      <c r="AN121" s="663"/>
      <c r="AO121" s="663"/>
      <c r="AP121" s="663"/>
      <c r="AQ121" s="663"/>
      <c r="AR121" s="663"/>
      <c r="AS121" s="663"/>
      <c r="AT121" s="663"/>
      <c r="AU121" s="663"/>
      <c r="AV121" s="663"/>
      <c r="AW121" s="663"/>
      <c r="AX121" s="663"/>
      <c r="AY121" s="663"/>
      <c r="AZ121" s="663"/>
      <c r="BA121" s="663"/>
      <c r="BB121" s="663"/>
      <c r="BC121" s="663"/>
      <c r="BD121" s="663"/>
      <c r="BE121" s="663"/>
      <c r="BF121" s="93"/>
      <c r="BH121" s="55"/>
      <c r="BI121" s="55"/>
    </row>
    <row r="122" spans="1:77" ht="12.75" customHeight="1" x14ac:dyDescent="0.2">
      <c r="A122" s="38"/>
      <c r="B122" s="38"/>
      <c r="C122" s="663"/>
      <c r="D122" s="663"/>
      <c r="E122" s="663"/>
      <c r="F122" s="663"/>
      <c r="G122" s="663"/>
      <c r="H122" s="663"/>
      <c r="I122" s="663"/>
      <c r="J122" s="663"/>
      <c r="K122" s="663"/>
      <c r="L122" s="663"/>
      <c r="M122" s="663"/>
      <c r="N122" s="663"/>
      <c r="O122" s="663"/>
      <c r="P122" s="663"/>
      <c r="Q122" s="663"/>
      <c r="R122" s="663"/>
      <c r="S122" s="663"/>
      <c r="T122" s="663"/>
      <c r="U122" s="663"/>
      <c r="V122" s="663"/>
      <c r="W122" s="663"/>
      <c r="X122" s="663"/>
      <c r="Y122" s="663"/>
      <c r="Z122" s="663"/>
      <c r="AA122" s="663"/>
      <c r="AB122" s="663"/>
      <c r="AC122" s="663"/>
      <c r="AD122" s="663"/>
      <c r="AE122" s="663"/>
      <c r="AF122" s="663"/>
      <c r="AG122" s="663"/>
      <c r="AH122" s="663"/>
      <c r="AI122" s="663"/>
      <c r="AJ122" s="663"/>
      <c r="AK122" s="663"/>
      <c r="AL122" s="663"/>
      <c r="AM122" s="663"/>
      <c r="AN122" s="663"/>
      <c r="AO122" s="663"/>
      <c r="AP122" s="663"/>
      <c r="AQ122" s="663"/>
      <c r="AR122" s="663"/>
      <c r="AS122" s="663"/>
      <c r="AT122" s="663"/>
      <c r="AU122" s="663"/>
      <c r="AV122" s="663"/>
      <c r="AW122" s="663"/>
      <c r="AX122" s="663"/>
      <c r="AY122" s="663"/>
      <c r="AZ122" s="663"/>
      <c r="BA122" s="663"/>
      <c r="BB122" s="663"/>
      <c r="BC122" s="663"/>
      <c r="BD122" s="663"/>
      <c r="BE122" s="663"/>
      <c r="BF122" s="93"/>
      <c r="BH122" s="55"/>
      <c r="BI122" s="55"/>
    </row>
    <row r="123" spans="1:77" ht="12.75" customHeight="1" x14ac:dyDescent="0.2">
      <c r="A123" s="38"/>
      <c r="B123" s="38"/>
      <c r="C123" s="663"/>
      <c r="D123" s="663"/>
      <c r="E123" s="663"/>
      <c r="F123" s="663"/>
      <c r="G123" s="663"/>
      <c r="H123" s="663"/>
      <c r="I123" s="663"/>
      <c r="J123" s="663"/>
      <c r="K123" s="663"/>
      <c r="L123" s="663"/>
      <c r="M123" s="663"/>
      <c r="N123" s="663"/>
      <c r="O123" s="663"/>
      <c r="P123" s="663"/>
      <c r="Q123" s="663"/>
      <c r="R123" s="663"/>
      <c r="S123" s="663"/>
      <c r="T123" s="663"/>
      <c r="U123" s="663"/>
      <c r="V123" s="663"/>
      <c r="W123" s="663"/>
      <c r="X123" s="663"/>
      <c r="Y123" s="663"/>
      <c r="Z123" s="663"/>
      <c r="AA123" s="663"/>
      <c r="AB123" s="663"/>
      <c r="AC123" s="663"/>
      <c r="AD123" s="663"/>
      <c r="AE123" s="663"/>
      <c r="AF123" s="663"/>
      <c r="AG123" s="663"/>
      <c r="AH123" s="663"/>
      <c r="AI123" s="663"/>
      <c r="AJ123" s="663"/>
      <c r="AK123" s="663"/>
      <c r="AL123" s="663"/>
      <c r="AM123" s="663"/>
      <c r="AN123" s="663"/>
      <c r="AO123" s="663"/>
      <c r="AP123" s="663"/>
      <c r="AQ123" s="663"/>
      <c r="AR123" s="663"/>
      <c r="AS123" s="663"/>
      <c r="AT123" s="663"/>
      <c r="AU123" s="663"/>
      <c r="AV123" s="663"/>
      <c r="AW123" s="663"/>
      <c r="AX123" s="663"/>
      <c r="AY123" s="663"/>
      <c r="AZ123" s="663"/>
      <c r="BA123" s="663"/>
      <c r="BB123" s="663"/>
      <c r="BC123" s="663"/>
      <c r="BD123" s="663"/>
      <c r="BE123" s="663"/>
      <c r="BF123" s="93"/>
      <c r="BH123" s="55"/>
      <c r="BI123" s="55"/>
    </row>
    <row r="124" spans="1:77" ht="23.25" customHeight="1" x14ac:dyDescent="0.2">
      <c r="A124" s="38"/>
      <c r="B124" s="38"/>
      <c r="C124" s="663"/>
      <c r="D124" s="663"/>
      <c r="E124" s="663"/>
      <c r="F124" s="663"/>
      <c r="G124" s="663"/>
      <c r="H124" s="663"/>
      <c r="I124" s="663"/>
      <c r="J124" s="663"/>
      <c r="K124" s="663"/>
      <c r="L124" s="663"/>
      <c r="M124" s="663"/>
      <c r="N124" s="663"/>
      <c r="O124" s="663"/>
      <c r="P124" s="663"/>
      <c r="Q124" s="663"/>
      <c r="R124" s="663"/>
      <c r="S124" s="663"/>
      <c r="T124" s="663"/>
      <c r="U124" s="663"/>
      <c r="V124" s="663"/>
      <c r="W124" s="663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  <c r="AM124" s="663"/>
      <c r="AN124" s="663"/>
      <c r="AO124" s="663"/>
      <c r="AP124" s="663"/>
      <c r="AQ124" s="663"/>
      <c r="AR124" s="663"/>
      <c r="AS124" s="663"/>
      <c r="AT124" s="663"/>
      <c r="AU124" s="663"/>
      <c r="AV124" s="663"/>
      <c r="AW124" s="663"/>
      <c r="AX124" s="663"/>
      <c r="AY124" s="663"/>
      <c r="AZ124" s="663"/>
      <c r="BA124" s="663"/>
      <c r="BB124" s="663"/>
      <c r="BC124" s="663"/>
      <c r="BD124" s="663"/>
      <c r="BE124" s="663"/>
      <c r="BF124" s="93"/>
      <c r="BH124" s="55"/>
      <c r="BI124" s="55"/>
    </row>
    <row r="125" spans="1:77" ht="21" customHeight="1" x14ac:dyDescent="0.2">
      <c r="A125" s="735" t="s">
        <v>150</v>
      </c>
      <c r="B125" s="735"/>
      <c r="C125" s="735"/>
      <c r="D125" s="558" t="s">
        <v>440</v>
      </c>
      <c r="E125" s="558"/>
      <c r="F125" s="558"/>
      <c r="G125" s="558"/>
      <c r="H125" s="558"/>
      <c r="I125" s="558"/>
      <c r="J125" s="558"/>
      <c r="K125" s="558"/>
      <c r="L125" s="558"/>
      <c r="M125" s="558"/>
      <c r="N125" s="558"/>
      <c r="O125" s="558"/>
      <c r="P125" s="558"/>
      <c r="Q125" s="558"/>
      <c r="R125" s="558"/>
      <c r="S125" s="558"/>
      <c r="T125" s="558"/>
      <c r="U125" s="558"/>
      <c r="V125" s="558"/>
      <c r="W125" s="558"/>
      <c r="X125" s="558"/>
      <c r="Y125" s="558"/>
      <c r="Z125" s="558"/>
      <c r="AA125" s="558"/>
      <c r="AB125" s="558"/>
      <c r="AC125" s="558"/>
      <c r="AD125" s="558"/>
      <c r="AE125" s="558"/>
      <c r="AF125" s="558"/>
      <c r="AG125" s="558"/>
      <c r="AH125" s="558"/>
      <c r="AI125" s="558"/>
      <c r="AJ125" s="558"/>
      <c r="AK125" s="558"/>
      <c r="AL125" s="558"/>
      <c r="AM125" s="558"/>
      <c r="AN125" s="558"/>
      <c r="AO125" s="558"/>
      <c r="AP125" s="558"/>
      <c r="AQ125" s="558"/>
      <c r="AR125" s="558"/>
      <c r="AS125" s="558"/>
      <c r="AT125" s="558"/>
      <c r="AU125" s="558"/>
      <c r="AV125" s="558"/>
      <c r="AW125" s="558"/>
      <c r="AX125" s="558"/>
      <c r="AY125" s="558"/>
      <c r="AZ125" s="558"/>
      <c r="BA125" s="558"/>
      <c r="BB125" s="558"/>
      <c r="BC125" s="558"/>
      <c r="BD125" s="558"/>
      <c r="BE125" s="558"/>
      <c r="BF125" s="93"/>
      <c r="BH125" s="55"/>
      <c r="BI125" s="55"/>
    </row>
    <row r="126" spans="1:77" ht="12.75" customHeight="1" x14ac:dyDescent="0.2">
      <c r="A126" s="725" t="s">
        <v>62</v>
      </c>
      <c r="B126" s="726"/>
      <c r="C126" s="609" t="s">
        <v>312</v>
      </c>
      <c r="D126" s="610"/>
      <c r="E126" s="610"/>
      <c r="F126" s="610"/>
      <c r="G126" s="610"/>
      <c r="H126" s="610"/>
      <c r="I126" s="610"/>
      <c r="J126" s="610"/>
      <c r="K126" s="610"/>
      <c r="L126" s="610"/>
      <c r="M126" s="610"/>
      <c r="N126" s="610"/>
      <c r="O126" s="610"/>
      <c r="P126" s="610"/>
      <c r="Q126" s="610"/>
      <c r="R126" s="610"/>
      <c r="S126" s="610"/>
      <c r="T126" s="610"/>
      <c r="U126" s="610"/>
      <c r="V126" s="610"/>
      <c r="W126" s="610"/>
      <c r="X126" s="610"/>
      <c r="Y126" s="610"/>
      <c r="Z126" s="610"/>
      <c r="AA126" s="610"/>
      <c r="AB126" s="610"/>
      <c r="AC126" s="611"/>
      <c r="AD126" s="656" t="s">
        <v>138</v>
      </c>
      <c r="AE126" s="657"/>
      <c r="AF126" s="657"/>
      <c r="AG126" s="657"/>
      <c r="AH126" s="657"/>
      <c r="AI126" s="657"/>
      <c r="AJ126" s="657"/>
      <c r="AK126" s="657"/>
      <c r="AL126" s="657"/>
      <c r="AM126" s="657"/>
      <c r="AN126" s="657"/>
      <c r="AO126" s="657"/>
      <c r="AP126" s="657"/>
      <c r="AQ126" s="657"/>
      <c r="AR126" s="657"/>
      <c r="AS126" s="657"/>
      <c r="AT126" s="657"/>
      <c r="AU126" s="657"/>
      <c r="AV126" s="657"/>
      <c r="AW126" s="657"/>
      <c r="AX126" s="657"/>
      <c r="AY126" s="657"/>
      <c r="AZ126" s="657"/>
      <c r="BA126" s="657"/>
      <c r="BB126" s="657"/>
      <c r="BC126" s="657"/>
      <c r="BD126" s="657"/>
      <c r="BE126" s="658"/>
      <c r="BF126" s="93"/>
      <c r="BH126" s="55"/>
      <c r="BI126" s="55"/>
    </row>
    <row r="127" spans="1:77" ht="12.75" customHeight="1" x14ac:dyDescent="0.2">
      <c r="A127" s="727"/>
      <c r="B127" s="728"/>
      <c r="C127" s="612"/>
      <c r="D127" s="613"/>
      <c r="E127" s="613"/>
      <c r="F127" s="613"/>
      <c r="G127" s="613"/>
      <c r="H127" s="613"/>
      <c r="I127" s="613"/>
      <c r="J127" s="613"/>
      <c r="K127" s="613"/>
      <c r="L127" s="613"/>
      <c r="M127" s="613"/>
      <c r="N127" s="613"/>
      <c r="O127" s="613"/>
      <c r="P127" s="613"/>
      <c r="Q127" s="613"/>
      <c r="R127" s="613"/>
      <c r="S127" s="613"/>
      <c r="T127" s="613"/>
      <c r="U127" s="613"/>
      <c r="V127" s="613"/>
      <c r="W127" s="613"/>
      <c r="X127" s="613"/>
      <c r="Y127" s="613"/>
      <c r="Z127" s="613"/>
      <c r="AA127" s="613"/>
      <c r="AB127" s="613"/>
      <c r="AC127" s="614"/>
      <c r="AD127" s="622" t="s">
        <v>381</v>
      </c>
      <c r="AE127" s="623"/>
      <c r="AF127" s="623"/>
      <c r="AG127" s="623"/>
      <c r="AH127" s="623"/>
      <c r="AI127" s="623"/>
      <c r="AJ127" s="623"/>
      <c r="AK127" s="623"/>
      <c r="AL127" s="623"/>
      <c r="AM127" s="623"/>
      <c r="AN127" s="623"/>
      <c r="AO127" s="623"/>
      <c r="AP127" s="623"/>
      <c r="AQ127" s="623"/>
      <c r="AR127" s="623"/>
      <c r="AS127" s="623"/>
      <c r="AT127" s="623"/>
      <c r="AU127" s="623"/>
      <c r="AV127" s="623"/>
      <c r="AW127" s="623"/>
      <c r="AX127" s="623"/>
      <c r="AY127" s="623"/>
      <c r="AZ127" s="623"/>
      <c r="BA127" s="623"/>
      <c r="BB127" s="623"/>
      <c r="BC127" s="623"/>
      <c r="BD127" s="623"/>
      <c r="BE127" s="624"/>
      <c r="BF127" s="93"/>
      <c r="BH127" s="55"/>
      <c r="BI127" s="55"/>
    </row>
    <row r="128" spans="1:77" ht="12.75" customHeight="1" x14ac:dyDescent="0.2">
      <c r="A128" s="727"/>
      <c r="B128" s="728"/>
      <c r="C128" s="612"/>
      <c r="D128" s="613"/>
      <c r="E128" s="613"/>
      <c r="F128" s="613"/>
      <c r="G128" s="613"/>
      <c r="H128" s="613"/>
      <c r="I128" s="613"/>
      <c r="J128" s="613"/>
      <c r="K128" s="613"/>
      <c r="L128" s="613"/>
      <c r="M128" s="613"/>
      <c r="N128" s="613"/>
      <c r="O128" s="613"/>
      <c r="P128" s="613"/>
      <c r="Q128" s="613"/>
      <c r="R128" s="613"/>
      <c r="S128" s="613"/>
      <c r="T128" s="613"/>
      <c r="U128" s="613"/>
      <c r="V128" s="613"/>
      <c r="W128" s="613"/>
      <c r="X128" s="613"/>
      <c r="Y128" s="613"/>
      <c r="Z128" s="613"/>
      <c r="AA128" s="613"/>
      <c r="AB128" s="613"/>
      <c r="AC128" s="614"/>
      <c r="AD128" s="534">
        <v>0</v>
      </c>
      <c r="AE128" s="535"/>
      <c r="AF128" s="535"/>
      <c r="AG128" s="535"/>
      <c r="AH128" s="535"/>
      <c r="AI128" s="536"/>
      <c r="AJ128" s="531" t="s">
        <v>390</v>
      </c>
      <c r="AK128" s="532"/>
      <c r="AL128" s="532"/>
      <c r="AM128" s="532"/>
      <c r="AN128" s="532"/>
      <c r="AO128" s="532"/>
      <c r="AP128" s="533"/>
      <c r="AQ128" s="531" t="s">
        <v>380</v>
      </c>
      <c r="AR128" s="532"/>
      <c r="AS128" s="532"/>
      <c r="AT128" s="532"/>
      <c r="AU128" s="532"/>
      <c r="AV128" s="532"/>
      <c r="AW128" s="533"/>
      <c r="AX128" s="537">
        <v>70</v>
      </c>
      <c r="AY128" s="538"/>
      <c r="AZ128" s="538"/>
      <c r="BA128" s="538"/>
      <c r="BB128" s="538"/>
      <c r="BC128" s="538"/>
      <c r="BD128" s="538"/>
      <c r="BE128" s="539"/>
      <c r="BF128" s="93"/>
      <c r="BH128" s="55"/>
      <c r="BI128" s="55"/>
    </row>
    <row r="129" spans="1:102" ht="12.75" customHeight="1" x14ac:dyDescent="0.2">
      <c r="A129" s="727"/>
      <c r="B129" s="728"/>
      <c r="C129" s="612"/>
      <c r="D129" s="613"/>
      <c r="E129" s="613"/>
      <c r="F129" s="613"/>
      <c r="G129" s="613"/>
      <c r="H129" s="613"/>
      <c r="I129" s="613"/>
      <c r="J129" s="613"/>
      <c r="K129" s="613"/>
      <c r="L129" s="613"/>
      <c r="M129" s="613"/>
      <c r="N129" s="613"/>
      <c r="O129" s="613"/>
      <c r="P129" s="613"/>
      <c r="Q129" s="613"/>
      <c r="R129" s="613"/>
      <c r="S129" s="613"/>
      <c r="T129" s="613"/>
      <c r="U129" s="613"/>
      <c r="V129" s="613"/>
      <c r="W129" s="613"/>
      <c r="X129" s="613"/>
      <c r="Y129" s="613"/>
      <c r="Z129" s="613"/>
      <c r="AA129" s="613"/>
      <c r="AB129" s="613"/>
      <c r="AC129" s="614"/>
      <c r="AD129" s="659" t="s">
        <v>30</v>
      </c>
      <c r="AE129" s="660"/>
      <c r="AF129" s="660"/>
      <c r="AG129" s="660"/>
      <c r="AH129" s="660"/>
      <c r="AI129" s="661"/>
      <c r="AJ129" s="659" t="s">
        <v>327</v>
      </c>
      <c r="AK129" s="660"/>
      <c r="AL129" s="660"/>
      <c r="AM129" s="660"/>
      <c r="AN129" s="660"/>
      <c r="AO129" s="660"/>
      <c r="AP129" s="661"/>
      <c r="AQ129" s="559" t="s">
        <v>31</v>
      </c>
      <c r="AR129" s="560"/>
      <c r="AS129" s="560"/>
      <c r="AT129" s="560"/>
      <c r="AU129" s="560"/>
      <c r="AV129" s="560"/>
      <c r="AW129" s="560"/>
      <c r="AX129" s="659" t="s">
        <v>32</v>
      </c>
      <c r="AY129" s="660"/>
      <c r="AZ129" s="660"/>
      <c r="BA129" s="660"/>
      <c r="BB129" s="660"/>
      <c r="BC129" s="660"/>
      <c r="BD129" s="660"/>
      <c r="BE129" s="661"/>
      <c r="BF129" s="93"/>
      <c r="BH129" s="55"/>
      <c r="BI129" s="55"/>
    </row>
    <row r="130" spans="1:102" ht="12.75" customHeight="1" x14ac:dyDescent="0.2">
      <c r="A130" s="727"/>
      <c r="B130" s="728"/>
      <c r="C130" s="612"/>
      <c r="D130" s="613"/>
      <c r="E130" s="613"/>
      <c r="F130" s="613"/>
      <c r="G130" s="613"/>
      <c r="H130" s="613"/>
      <c r="I130" s="613"/>
      <c r="J130" s="613"/>
      <c r="K130" s="613"/>
      <c r="L130" s="613"/>
      <c r="M130" s="613"/>
      <c r="N130" s="613"/>
      <c r="O130" s="613"/>
      <c r="P130" s="613"/>
      <c r="Q130" s="613"/>
      <c r="R130" s="613"/>
      <c r="S130" s="613"/>
      <c r="T130" s="613"/>
      <c r="U130" s="613"/>
      <c r="V130" s="613"/>
      <c r="W130" s="613"/>
      <c r="X130" s="613"/>
      <c r="Y130" s="613"/>
      <c r="Z130" s="613"/>
      <c r="AA130" s="613"/>
      <c r="AB130" s="613"/>
      <c r="AC130" s="614"/>
      <c r="AD130" s="559"/>
      <c r="AE130" s="560"/>
      <c r="AF130" s="560"/>
      <c r="AG130" s="560"/>
      <c r="AH130" s="560"/>
      <c r="AI130" s="662"/>
      <c r="AJ130" s="559"/>
      <c r="AK130" s="560"/>
      <c r="AL130" s="560"/>
      <c r="AM130" s="560"/>
      <c r="AN130" s="560"/>
      <c r="AO130" s="560"/>
      <c r="AP130" s="662"/>
      <c r="AQ130" s="559"/>
      <c r="AR130" s="560"/>
      <c r="AS130" s="560"/>
      <c r="AT130" s="560"/>
      <c r="AU130" s="560"/>
      <c r="AV130" s="560"/>
      <c r="AW130" s="560"/>
      <c r="AX130" s="559"/>
      <c r="AY130" s="560"/>
      <c r="AZ130" s="560"/>
      <c r="BA130" s="560"/>
      <c r="BB130" s="560"/>
      <c r="BC130" s="560"/>
      <c r="BD130" s="560"/>
      <c r="BE130" s="662"/>
      <c r="BF130" s="93"/>
      <c r="BG130" s="55"/>
      <c r="BH130" s="55"/>
      <c r="BI130" s="55"/>
      <c r="BJ130" s="55"/>
    </row>
    <row r="131" spans="1:102" ht="25.5" customHeight="1" x14ac:dyDescent="0.2">
      <c r="A131" s="729"/>
      <c r="B131" s="730"/>
      <c r="C131" s="653"/>
      <c r="D131" s="654"/>
      <c r="E131" s="654"/>
      <c r="F131" s="654"/>
      <c r="G131" s="654"/>
      <c r="H131" s="654"/>
      <c r="I131" s="654"/>
      <c r="J131" s="654"/>
      <c r="K131" s="654"/>
      <c r="L131" s="654"/>
      <c r="M131" s="654"/>
      <c r="N131" s="654"/>
      <c r="O131" s="654"/>
      <c r="P131" s="654"/>
      <c r="Q131" s="654"/>
      <c r="R131" s="654"/>
      <c r="S131" s="654"/>
      <c r="T131" s="654"/>
      <c r="U131" s="654"/>
      <c r="V131" s="654"/>
      <c r="W131" s="654"/>
      <c r="X131" s="654"/>
      <c r="Y131" s="654"/>
      <c r="Z131" s="654"/>
      <c r="AA131" s="654"/>
      <c r="AB131" s="654"/>
      <c r="AC131" s="655"/>
      <c r="AD131" s="559"/>
      <c r="AE131" s="560"/>
      <c r="AF131" s="560"/>
      <c r="AG131" s="560"/>
      <c r="AH131" s="560"/>
      <c r="AI131" s="662"/>
      <c r="AJ131" s="731"/>
      <c r="AK131" s="732"/>
      <c r="AL131" s="732"/>
      <c r="AM131" s="732"/>
      <c r="AN131" s="732"/>
      <c r="AO131" s="732"/>
      <c r="AP131" s="733"/>
      <c r="AQ131" s="559"/>
      <c r="AR131" s="560"/>
      <c r="AS131" s="560"/>
      <c r="AT131" s="560"/>
      <c r="AU131" s="560"/>
      <c r="AV131" s="560"/>
      <c r="AW131" s="560"/>
      <c r="AX131" s="731"/>
      <c r="AY131" s="732"/>
      <c r="AZ131" s="732"/>
      <c r="BA131" s="732"/>
      <c r="BB131" s="732"/>
      <c r="BC131" s="732"/>
      <c r="BD131" s="732"/>
      <c r="BE131" s="733"/>
      <c r="BF131" s="93"/>
      <c r="BG131" s="55"/>
      <c r="BH131" s="55"/>
      <c r="BI131" s="55"/>
      <c r="BJ131" s="55"/>
    </row>
    <row r="132" spans="1:102" ht="12.75" customHeight="1" x14ac:dyDescent="0.2">
      <c r="A132" s="582">
        <v>1</v>
      </c>
      <c r="B132" s="583"/>
      <c r="C132" s="703" t="s">
        <v>437</v>
      </c>
      <c r="D132" s="704"/>
      <c r="E132" s="704"/>
      <c r="F132" s="704"/>
      <c r="G132" s="704"/>
      <c r="H132" s="704"/>
      <c r="I132" s="704"/>
      <c r="J132" s="704"/>
      <c r="K132" s="704"/>
      <c r="L132" s="704"/>
      <c r="M132" s="704"/>
      <c r="N132" s="704"/>
      <c r="O132" s="704"/>
      <c r="P132" s="704"/>
      <c r="Q132" s="704"/>
      <c r="R132" s="704"/>
      <c r="S132" s="704"/>
      <c r="T132" s="704"/>
      <c r="U132" s="704"/>
      <c r="V132" s="704"/>
      <c r="W132" s="704"/>
      <c r="X132" s="704"/>
      <c r="Y132" s="704"/>
      <c r="Z132" s="704"/>
      <c r="AA132" s="704"/>
      <c r="AB132" s="704"/>
      <c r="AC132" s="705"/>
      <c r="AD132" s="549" t="str">
        <f>IF(AND(AJ132="",AQ132="",AX132=""),IF(FIO="","",0),"")</f>
        <v/>
      </c>
      <c r="AE132" s="550"/>
      <c r="AF132" s="550"/>
      <c r="AG132" s="550"/>
      <c r="AH132" s="550"/>
      <c r="AI132" s="551"/>
      <c r="AJ132" s="629"/>
      <c r="AK132" s="630"/>
      <c r="AL132" s="630"/>
      <c r="AM132" s="630"/>
      <c r="AN132" s="630"/>
      <c r="AO132" s="630"/>
      <c r="AP132" s="631"/>
      <c r="AQ132" s="629"/>
      <c r="AR132" s="630"/>
      <c r="AS132" s="630"/>
      <c r="AT132" s="630"/>
      <c r="AU132" s="630"/>
      <c r="AV132" s="630"/>
      <c r="AW132" s="631"/>
      <c r="AX132" s="629"/>
      <c r="AY132" s="630"/>
      <c r="AZ132" s="630"/>
      <c r="BA132" s="630"/>
      <c r="BB132" s="630"/>
      <c r="BC132" s="630"/>
      <c r="BD132" s="630"/>
      <c r="BE132" s="631"/>
      <c r="BF132" s="93"/>
      <c r="BG132" s="691">
        <f>MAX(AD132:BE135)</f>
        <v>0</v>
      </c>
      <c r="BH132" s="692">
        <v>70</v>
      </c>
      <c r="BI132" s="690"/>
      <c r="BJ132" s="55"/>
      <c r="BN132" s="194"/>
      <c r="BO132" s="194"/>
      <c r="BP132" s="195"/>
      <c r="BQ132" s="195"/>
      <c r="BR132" s="195"/>
      <c r="BS132" s="195"/>
      <c r="BT132" s="195"/>
      <c r="BU132" s="195"/>
      <c r="BV132" s="195"/>
      <c r="BW132" s="195"/>
      <c r="BX132" s="195"/>
      <c r="BY132" s="195"/>
      <c r="BZ132" s="195"/>
      <c r="CA132" s="195"/>
      <c r="CB132" s="195"/>
      <c r="CC132" s="195"/>
      <c r="CD132" s="195"/>
      <c r="CE132" s="195"/>
      <c r="CF132" s="195"/>
      <c r="CG132" s="195"/>
      <c r="CH132" s="195"/>
      <c r="CI132" s="195"/>
      <c r="CJ132" s="195"/>
      <c r="CK132" s="195"/>
      <c r="CL132" s="195"/>
      <c r="CM132" s="195"/>
      <c r="CN132" s="195"/>
      <c r="CO132" s="195"/>
      <c r="CP132" s="195"/>
      <c r="CQ132" s="195"/>
      <c r="CR132" s="195"/>
      <c r="CS132" s="195"/>
      <c r="CT132" s="195"/>
      <c r="CU132" s="195"/>
      <c r="CV132" s="195"/>
      <c r="CW132" s="195"/>
      <c r="CX132" s="195"/>
    </row>
    <row r="133" spans="1:102" ht="12.75" customHeight="1" x14ac:dyDescent="0.2">
      <c r="A133" s="585"/>
      <c r="B133" s="586"/>
      <c r="C133" s="706"/>
      <c r="D133" s="707"/>
      <c r="E133" s="707"/>
      <c r="F133" s="707"/>
      <c r="G133" s="707"/>
      <c r="H133" s="707"/>
      <c r="I133" s="707"/>
      <c r="J133" s="707"/>
      <c r="K133" s="707"/>
      <c r="L133" s="707"/>
      <c r="M133" s="707"/>
      <c r="N133" s="707"/>
      <c r="O133" s="707"/>
      <c r="P133" s="707"/>
      <c r="Q133" s="707"/>
      <c r="R133" s="707"/>
      <c r="S133" s="707"/>
      <c r="T133" s="707"/>
      <c r="U133" s="707"/>
      <c r="V133" s="707"/>
      <c r="W133" s="707"/>
      <c r="X133" s="707"/>
      <c r="Y133" s="707"/>
      <c r="Z133" s="707"/>
      <c r="AA133" s="707"/>
      <c r="AB133" s="707"/>
      <c r="AC133" s="708"/>
      <c r="AD133" s="552"/>
      <c r="AE133" s="553"/>
      <c r="AF133" s="553"/>
      <c r="AG133" s="553"/>
      <c r="AH133" s="553"/>
      <c r="AI133" s="554"/>
      <c r="AJ133" s="632"/>
      <c r="AK133" s="633"/>
      <c r="AL133" s="633"/>
      <c r="AM133" s="633"/>
      <c r="AN133" s="633"/>
      <c r="AO133" s="633"/>
      <c r="AP133" s="634"/>
      <c r="AQ133" s="632"/>
      <c r="AR133" s="633"/>
      <c r="AS133" s="633"/>
      <c r="AT133" s="633"/>
      <c r="AU133" s="633"/>
      <c r="AV133" s="633"/>
      <c r="AW133" s="634"/>
      <c r="AX133" s="632"/>
      <c r="AY133" s="633"/>
      <c r="AZ133" s="633"/>
      <c r="BA133" s="633"/>
      <c r="BB133" s="633"/>
      <c r="BC133" s="633"/>
      <c r="BD133" s="633"/>
      <c r="BE133" s="634"/>
      <c r="BF133" s="93"/>
      <c r="BG133" s="691"/>
      <c r="BH133" s="692"/>
      <c r="BI133" s="690"/>
      <c r="BN133" s="194"/>
      <c r="BO133" s="194"/>
      <c r="BP133" s="195"/>
      <c r="BQ133" s="195"/>
      <c r="BR133" s="195"/>
      <c r="BS133" s="195"/>
      <c r="BT133" s="195"/>
      <c r="BU133" s="195"/>
      <c r="BV133" s="195"/>
      <c r="BW133" s="195"/>
      <c r="BX133" s="195"/>
      <c r="BY133" s="195"/>
      <c r="BZ133" s="195"/>
      <c r="CA133" s="195"/>
      <c r="CB133" s="195"/>
      <c r="CC133" s="195"/>
      <c r="CD133" s="195"/>
      <c r="CE133" s="195"/>
      <c r="CF133" s="195"/>
      <c r="CG133" s="195"/>
      <c r="CH133" s="195"/>
      <c r="CI133" s="195"/>
      <c r="CJ133" s="195"/>
      <c r="CK133" s="195"/>
      <c r="CL133" s="195"/>
      <c r="CM133" s="195"/>
      <c r="CN133" s="195"/>
      <c r="CO133" s="195"/>
      <c r="CP133" s="195"/>
      <c r="CQ133" s="195"/>
      <c r="CR133" s="195"/>
      <c r="CS133" s="195"/>
      <c r="CT133" s="195"/>
      <c r="CU133" s="195"/>
      <c r="CV133" s="195"/>
      <c r="CW133" s="195"/>
      <c r="CX133" s="195"/>
    </row>
    <row r="134" spans="1:102" ht="12.75" customHeight="1" x14ac:dyDescent="0.2">
      <c r="A134" s="585"/>
      <c r="B134" s="586"/>
      <c r="C134" s="706"/>
      <c r="D134" s="707"/>
      <c r="E134" s="707"/>
      <c r="F134" s="707"/>
      <c r="G134" s="707"/>
      <c r="H134" s="707"/>
      <c r="I134" s="707"/>
      <c r="J134" s="707"/>
      <c r="K134" s="707"/>
      <c r="L134" s="707"/>
      <c r="M134" s="707"/>
      <c r="N134" s="707"/>
      <c r="O134" s="707"/>
      <c r="P134" s="707"/>
      <c r="Q134" s="707"/>
      <c r="R134" s="707"/>
      <c r="S134" s="707"/>
      <c r="T134" s="707"/>
      <c r="U134" s="707"/>
      <c r="V134" s="707"/>
      <c r="W134" s="707"/>
      <c r="X134" s="707"/>
      <c r="Y134" s="707"/>
      <c r="Z134" s="707"/>
      <c r="AA134" s="707"/>
      <c r="AB134" s="707"/>
      <c r="AC134" s="708"/>
      <c r="AD134" s="552"/>
      <c r="AE134" s="553"/>
      <c r="AF134" s="553"/>
      <c r="AG134" s="553"/>
      <c r="AH134" s="553"/>
      <c r="AI134" s="554"/>
      <c r="AJ134" s="632"/>
      <c r="AK134" s="633"/>
      <c r="AL134" s="633"/>
      <c r="AM134" s="633"/>
      <c r="AN134" s="633"/>
      <c r="AO134" s="633"/>
      <c r="AP134" s="634"/>
      <c r="AQ134" s="632"/>
      <c r="AR134" s="633"/>
      <c r="AS134" s="633"/>
      <c r="AT134" s="633"/>
      <c r="AU134" s="633"/>
      <c r="AV134" s="633"/>
      <c r="AW134" s="634"/>
      <c r="AX134" s="632"/>
      <c r="AY134" s="633"/>
      <c r="AZ134" s="633"/>
      <c r="BA134" s="633"/>
      <c r="BB134" s="633"/>
      <c r="BC134" s="633"/>
      <c r="BD134" s="633"/>
      <c r="BE134" s="634"/>
      <c r="BF134" s="93"/>
      <c r="BG134" s="691"/>
      <c r="BH134" s="692"/>
      <c r="BI134" s="690"/>
      <c r="BN134" s="194"/>
      <c r="BO134" s="194"/>
      <c r="BP134" s="195"/>
      <c r="BQ134" s="195"/>
      <c r="BR134" s="195"/>
      <c r="BS134" s="195"/>
      <c r="BT134" s="195"/>
      <c r="BU134" s="195"/>
      <c r="BV134" s="195"/>
      <c r="BW134" s="195"/>
      <c r="BX134" s="195"/>
      <c r="BY134" s="195"/>
      <c r="BZ134" s="195"/>
      <c r="CA134" s="195"/>
      <c r="CB134" s="195"/>
      <c r="CC134" s="195"/>
      <c r="CD134" s="195"/>
      <c r="CE134" s="195"/>
      <c r="CF134" s="195"/>
      <c r="CG134" s="195"/>
      <c r="CH134" s="195"/>
      <c r="CI134" s="195"/>
      <c r="CJ134" s="195"/>
      <c r="CK134" s="195"/>
      <c r="CL134" s="195"/>
      <c r="CM134" s="195"/>
      <c r="CN134" s="195"/>
      <c r="CO134" s="195"/>
      <c r="CP134" s="195"/>
      <c r="CQ134" s="195"/>
      <c r="CR134" s="195"/>
      <c r="CS134" s="195"/>
      <c r="CT134" s="195"/>
      <c r="CU134" s="195"/>
      <c r="CV134" s="195"/>
      <c r="CW134" s="195"/>
      <c r="CX134" s="195"/>
    </row>
    <row r="135" spans="1:102" ht="12.75" customHeight="1" x14ac:dyDescent="0.2">
      <c r="A135" s="588"/>
      <c r="B135" s="589"/>
      <c r="C135" s="709"/>
      <c r="D135" s="710"/>
      <c r="E135" s="710"/>
      <c r="F135" s="710"/>
      <c r="G135" s="710"/>
      <c r="H135" s="710"/>
      <c r="I135" s="710"/>
      <c r="J135" s="710"/>
      <c r="K135" s="710"/>
      <c r="L135" s="710"/>
      <c r="M135" s="710"/>
      <c r="N135" s="710"/>
      <c r="O135" s="710"/>
      <c r="P135" s="710"/>
      <c r="Q135" s="710"/>
      <c r="R135" s="710"/>
      <c r="S135" s="710"/>
      <c r="T135" s="710"/>
      <c r="U135" s="710"/>
      <c r="V135" s="710"/>
      <c r="W135" s="710"/>
      <c r="X135" s="710"/>
      <c r="Y135" s="710"/>
      <c r="Z135" s="710"/>
      <c r="AA135" s="710"/>
      <c r="AB135" s="710"/>
      <c r="AC135" s="711"/>
      <c r="AD135" s="555"/>
      <c r="AE135" s="556"/>
      <c r="AF135" s="556"/>
      <c r="AG135" s="556"/>
      <c r="AH135" s="556"/>
      <c r="AI135" s="557"/>
      <c r="AJ135" s="635"/>
      <c r="AK135" s="636"/>
      <c r="AL135" s="636"/>
      <c r="AM135" s="636"/>
      <c r="AN135" s="636"/>
      <c r="AO135" s="636"/>
      <c r="AP135" s="637"/>
      <c r="AQ135" s="635"/>
      <c r="AR135" s="636"/>
      <c r="AS135" s="636"/>
      <c r="AT135" s="636"/>
      <c r="AU135" s="636"/>
      <c r="AV135" s="636"/>
      <c r="AW135" s="637"/>
      <c r="AX135" s="635"/>
      <c r="AY135" s="636"/>
      <c r="AZ135" s="636"/>
      <c r="BA135" s="636"/>
      <c r="BB135" s="636"/>
      <c r="BC135" s="636"/>
      <c r="BD135" s="636"/>
      <c r="BE135" s="637"/>
      <c r="BF135" s="93"/>
      <c r="BG135" s="691"/>
      <c r="BH135" s="692"/>
      <c r="BI135" s="690"/>
      <c r="BN135" s="194"/>
      <c r="BO135" s="194"/>
      <c r="BP135" s="195"/>
      <c r="BQ135" s="195"/>
      <c r="BR135" s="195"/>
      <c r="BS135" s="195"/>
      <c r="BT135" s="195"/>
      <c r="BU135" s="195"/>
      <c r="BV135" s="195"/>
      <c r="BW135" s="195"/>
      <c r="BX135" s="195"/>
      <c r="BY135" s="195"/>
      <c r="BZ135" s="195"/>
      <c r="CA135" s="195"/>
      <c r="CB135" s="195"/>
      <c r="CC135" s="195"/>
      <c r="CD135" s="195"/>
      <c r="CE135" s="195"/>
      <c r="CF135" s="195"/>
      <c r="CG135" s="195"/>
      <c r="CH135" s="195"/>
      <c r="CI135" s="195"/>
      <c r="CJ135" s="195"/>
      <c r="CK135" s="195"/>
      <c r="CL135" s="195"/>
      <c r="CM135" s="195"/>
      <c r="CN135" s="195"/>
      <c r="CO135" s="195"/>
      <c r="CP135" s="195"/>
      <c r="CQ135" s="195"/>
      <c r="CR135" s="195"/>
      <c r="CS135" s="195"/>
      <c r="CT135" s="195"/>
      <c r="CU135" s="195"/>
      <c r="CV135" s="195"/>
      <c r="CW135" s="195"/>
      <c r="CX135" s="195"/>
    </row>
    <row r="136" spans="1:102" ht="12.75" customHeight="1" x14ac:dyDescent="0.2">
      <c r="A136" s="582">
        <v>2</v>
      </c>
      <c r="B136" s="583"/>
      <c r="C136" s="703" t="s">
        <v>438</v>
      </c>
      <c r="D136" s="704"/>
      <c r="E136" s="704"/>
      <c r="F136" s="704"/>
      <c r="G136" s="704"/>
      <c r="H136" s="704"/>
      <c r="I136" s="704"/>
      <c r="J136" s="704"/>
      <c r="K136" s="704"/>
      <c r="L136" s="704"/>
      <c r="M136" s="704"/>
      <c r="N136" s="704"/>
      <c r="O136" s="704"/>
      <c r="P136" s="704"/>
      <c r="Q136" s="704"/>
      <c r="R136" s="704"/>
      <c r="S136" s="704"/>
      <c r="T136" s="704"/>
      <c r="U136" s="704"/>
      <c r="V136" s="704"/>
      <c r="W136" s="704"/>
      <c r="X136" s="704"/>
      <c r="Y136" s="704"/>
      <c r="Z136" s="704"/>
      <c r="AA136" s="704"/>
      <c r="AB136" s="704"/>
      <c r="AC136" s="705"/>
      <c r="AD136" s="549" t="str">
        <f>IF(AND(AJ136="",AQ136="",AX136=""),IF(FIO="","",0),"")</f>
        <v/>
      </c>
      <c r="AE136" s="550"/>
      <c r="AF136" s="550"/>
      <c r="AG136" s="550"/>
      <c r="AH136" s="550"/>
      <c r="AI136" s="551"/>
      <c r="AJ136" s="629"/>
      <c r="AK136" s="630"/>
      <c r="AL136" s="630"/>
      <c r="AM136" s="630"/>
      <c r="AN136" s="630"/>
      <c r="AO136" s="630"/>
      <c r="AP136" s="631"/>
      <c r="AQ136" s="629"/>
      <c r="AR136" s="630"/>
      <c r="AS136" s="630"/>
      <c r="AT136" s="630"/>
      <c r="AU136" s="630"/>
      <c r="AV136" s="630"/>
      <c r="AW136" s="631"/>
      <c r="AX136" s="629"/>
      <c r="AY136" s="630"/>
      <c r="AZ136" s="630"/>
      <c r="BA136" s="630"/>
      <c r="BB136" s="630"/>
      <c r="BC136" s="630"/>
      <c r="BD136" s="630"/>
      <c r="BE136" s="631"/>
      <c r="BF136" s="93"/>
      <c r="BG136" s="691">
        <f>MAX(AD136:BE139)</f>
        <v>0</v>
      </c>
      <c r="BH136" s="692">
        <v>70</v>
      </c>
      <c r="BI136" s="690"/>
      <c r="BN136" s="194"/>
      <c r="BO136" s="194"/>
      <c r="BP136" s="195"/>
      <c r="BQ136" s="195"/>
      <c r="BR136" s="195"/>
      <c r="BS136" s="195"/>
      <c r="BT136" s="195"/>
      <c r="BU136" s="195"/>
      <c r="BV136" s="195"/>
      <c r="BW136" s="195"/>
      <c r="BX136" s="195"/>
      <c r="BY136" s="195"/>
      <c r="BZ136" s="195"/>
      <c r="CA136" s="195"/>
      <c r="CB136" s="195"/>
      <c r="CC136" s="195"/>
      <c r="CD136" s="195"/>
      <c r="CE136" s="195"/>
      <c r="CF136" s="195"/>
      <c r="CG136" s="195"/>
      <c r="CH136" s="195"/>
      <c r="CI136" s="195"/>
      <c r="CJ136" s="195"/>
      <c r="CK136" s="195"/>
      <c r="CL136" s="195"/>
      <c r="CM136" s="195"/>
      <c r="CN136" s="195"/>
      <c r="CO136" s="195"/>
      <c r="CP136" s="195"/>
      <c r="CQ136" s="195"/>
      <c r="CR136" s="195"/>
      <c r="CS136" s="195"/>
      <c r="CT136" s="195"/>
      <c r="CU136" s="195"/>
      <c r="CV136" s="195"/>
      <c r="CW136" s="195"/>
      <c r="CX136" s="195"/>
    </row>
    <row r="137" spans="1:102" ht="12.75" customHeight="1" x14ac:dyDescent="0.2">
      <c r="A137" s="585"/>
      <c r="B137" s="586"/>
      <c r="C137" s="706"/>
      <c r="D137" s="707"/>
      <c r="E137" s="707"/>
      <c r="F137" s="707"/>
      <c r="G137" s="707"/>
      <c r="H137" s="707"/>
      <c r="I137" s="707"/>
      <c r="J137" s="707"/>
      <c r="K137" s="707"/>
      <c r="L137" s="707"/>
      <c r="M137" s="707"/>
      <c r="N137" s="707"/>
      <c r="O137" s="707"/>
      <c r="P137" s="707"/>
      <c r="Q137" s="707"/>
      <c r="R137" s="707"/>
      <c r="S137" s="707"/>
      <c r="T137" s="707"/>
      <c r="U137" s="707"/>
      <c r="V137" s="707"/>
      <c r="W137" s="707"/>
      <c r="X137" s="707"/>
      <c r="Y137" s="707"/>
      <c r="Z137" s="707"/>
      <c r="AA137" s="707"/>
      <c r="AB137" s="707"/>
      <c r="AC137" s="708"/>
      <c r="AD137" s="552"/>
      <c r="AE137" s="553"/>
      <c r="AF137" s="553"/>
      <c r="AG137" s="553"/>
      <c r="AH137" s="553"/>
      <c r="AI137" s="554"/>
      <c r="AJ137" s="632"/>
      <c r="AK137" s="633"/>
      <c r="AL137" s="633"/>
      <c r="AM137" s="633"/>
      <c r="AN137" s="633"/>
      <c r="AO137" s="633"/>
      <c r="AP137" s="634"/>
      <c r="AQ137" s="632"/>
      <c r="AR137" s="633"/>
      <c r="AS137" s="633"/>
      <c r="AT137" s="633"/>
      <c r="AU137" s="633"/>
      <c r="AV137" s="633"/>
      <c r="AW137" s="634"/>
      <c r="AX137" s="632"/>
      <c r="AY137" s="633"/>
      <c r="AZ137" s="633"/>
      <c r="BA137" s="633"/>
      <c r="BB137" s="633"/>
      <c r="BC137" s="633"/>
      <c r="BD137" s="633"/>
      <c r="BE137" s="634"/>
      <c r="BF137" s="93"/>
      <c r="BG137" s="691"/>
      <c r="BH137" s="692"/>
      <c r="BI137" s="690"/>
      <c r="BN137" s="194"/>
      <c r="BO137" s="194"/>
      <c r="BP137" s="195"/>
      <c r="BQ137" s="195"/>
      <c r="BR137" s="195"/>
      <c r="BS137" s="195"/>
      <c r="BT137" s="195"/>
      <c r="BU137" s="195"/>
      <c r="BV137" s="195"/>
      <c r="BW137" s="195"/>
      <c r="BX137" s="195"/>
      <c r="BY137" s="195"/>
      <c r="BZ137" s="195"/>
      <c r="CA137" s="195"/>
      <c r="CB137" s="195"/>
      <c r="CC137" s="195"/>
      <c r="CD137" s="195"/>
      <c r="CE137" s="195"/>
      <c r="CF137" s="195"/>
      <c r="CG137" s="195"/>
      <c r="CH137" s="195"/>
      <c r="CI137" s="195"/>
      <c r="CJ137" s="195"/>
      <c r="CK137" s="195"/>
      <c r="CL137" s="195"/>
      <c r="CM137" s="195"/>
      <c r="CN137" s="195"/>
      <c r="CO137" s="195"/>
      <c r="CP137" s="195"/>
      <c r="CQ137" s="195"/>
      <c r="CR137" s="195"/>
      <c r="CS137" s="195"/>
      <c r="CT137" s="195"/>
      <c r="CU137" s="195"/>
      <c r="CV137" s="195"/>
      <c r="CW137" s="195"/>
      <c r="CX137" s="195"/>
    </row>
    <row r="138" spans="1:102" ht="12.75" customHeight="1" x14ac:dyDescent="0.2">
      <c r="A138" s="585"/>
      <c r="B138" s="586"/>
      <c r="C138" s="706"/>
      <c r="D138" s="707"/>
      <c r="E138" s="707"/>
      <c r="F138" s="707"/>
      <c r="G138" s="707"/>
      <c r="H138" s="707"/>
      <c r="I138" s="707"/>
      <c r="J138" s="707"/>
      <c r="K138" s="707"/>
      <c r="L138" s="707"/>
      <c r="M138" s="707"/>
      <c r="N138" s="707"/>
      <c r="O138" s="707"/>
      <c r="P138" s="707"/>
      <c r="Q138" s="707"/>
      <c r="R138" s="707"/>
      <c r="S138" s="707"/>
      <c r="T138" s="707"/>
      <c r="U138" s="707"/>
      <c r="V138" s="707"/>
      <c r="W138" s="707"/>
      <c r="X138" s="707"/>
      <c r="Y138" s="707"/>
      <c r="Z138" s="707"/>
      <c r="AA138" s="707"/>
      <c r="AB138" s="707"/>
      <c r="AC138" s="708"/>
      <c r="AD138" s="552"/>
      <c r="AE138" s="553"/>
      <c r="AF138" s="553"/>
      <c r="AG138" s="553"/>
      <c r="AH138" s="553"/>
      <c r="AI138" s="554"/>
      <c r="AJ138" s="632"/>
      <c r="AK138" s="633"/>
      <c r="AL138" s="633"/>
      <c r="AM138" s="633"/>
      <c r="AN138" s="633"/>
      <c r="AO138" s="633"/>
      <c r="AP138" s="634"/>
      <c r="AQ138" s="632"/>
      <c r="AR138" s="633"/>
      <c r="AS138" s="633"/>
      <c r="AT138" s="633"/>
      <c r="AU138" s="633"/>
      <c r="AV138" s="633"/>
      <c r="AW138" s="634"/>
      <c r="AX138" s="632"/>
      <c r="AY138" s="633"/>
      <c r="AZ138" s="633"/>
      <c r="BA138" s="633"/>
      <c r="BB138" s="633"/>
      <c r="BC138" s="633"/>
      <c r="BD138" s="633"/>
      <c r="BE138" s="634"/>
      <c r="BF138" s="93"/>
      <c r="BG138" s="691"/>
      <c r="BH138" s="692"/>
      <c r="BI138" s="690"/>
      <c r="BN138" s="194"/>
      <c r="BO138" s="194"/>
      <c r="BP138" s="195"/>
      <c r="BQ138" s="195"/>
      <c r="BR138" s="195"/>
      <c r="BS138" s="195"/>
      <c r="BT138" s="195"/>
      <c r="BU138" s="195"/>
      <c r="BV138" s="195"/>
      <c r="BW138" s="195"/>
      <c r="BX138" s="195"/>
      <c r="BY138" s="195"/>
      <c r="BZ138" s="195"/>
      <c r="CA138" s="195"/>
      <c r="CB138" s="195"/>
      <c r="CC138" s="195"/>
      <c r="CD138" s="195"/>
      <c r="CE138" s="195"/>
      <c r="CF138" s="195"/>
      <c r="CG138" s="195"/>
      <c r="CH138" s="195"/>
      <c r="CI138" s="195"/>
      <c r="CJ138" s="195"/>
      <c r="CK138" s="195"/>
      <c r="CL138" s="195"/>
      <c r="CM138" s="195"/>
      <c r="CN138" s="195"/>
      <c r="CO138" s="195"/>
      <c r="CP138" s="195"/>
      <c r="CQ138" s="195"/>
      <c r="CR138" s="195"/>
      <c r="CS138" s="195"/>
      <c r="CT138" s="195"/>
      <c r="CU138" s="195"/>
      <c r="CV138" s="195"/>
      <c r="CW138" s="195"/>
      <c r="CX138" s="195"/>
    </row>
    <row r="139" spans="1:102" ht="24.75" customHeight="1" x14ac:dyDescent="0.2">
      <c r="A139" s="588"/>
      <c r="B139" s="589"/>
      <c r="C139" s="709"/>
      <c r="D139" s="710"/>
      <c r="E139" s="710"/>
      <c r="F139" s="710"/>
      <c r="G139" s="710"/>
      <c r="H139" s="710"/>
      <c r="I139" s="710"/>
      <c r="J139" s="710"/>
      <c r="K139" s="710"/>
      <c r="L139" s="710"/>
      <c r="M139" s="710"/>
      <c r="N139" s="710"/>
      <c r="O139" s="710"/>
      <c r="P139" s="710"/>
      <c r="Q139" s="710"/>
      <c r="R139" s="710"/>
      <c r="S139" s="710"/>
      <c r="T139" s="710"/>
      <c r="U139" s="710"/>
      <c r="V139" s="710"/>
      <c r="W139" s="710"/>
      <c r="X139" s="710"/>
      <c r="Y139" s="710"/>
      <c r="Z139" s="710"/>
      <c r="AA139" s="710"/>
      <c r="AB139" s="710"/>
      <c r="AC139" s="711"/>
      <c r="AD139" s="555"/>
      <c r="AE139" s="556"/>
      <c r="AF139" s="556"/>
      <c r="AG139" s="556"/>
      <c r="AH139" s="556"/>
      <c r="AI139" s="557"/>
      <c r="AJ139" s="635"/>
      <c r="AK139" s="636"/>
      <c r="AL139" s="636"/>
      <c r="AM139" s="636"/>
      <c r="AN139" s="636"/>
      <c r="AO139" s="636"/>
      <c r="AP139" s="637"/>
      <c r="AQ139" s="635"/>
      <c r="AR139" s="636"/>
      <c r="AS139" s="636"/>
      <c r="AT139" s="636"/>
      <c r="AU139" s="636"/>
      <c r="AV139" s="636"/>
      <c r="AW139" s="637"/>
      <c r="AX139" s="635"/>
      <c r="AY139" s="636"/>
      <c r="AZ139" s="636"/>
      <c r="BA139" s="636"/>
      <c r="BB139" s="636"/>
      <c r="BC139" s="636"/>
      <c r="BD139" s="636"/>
      <c r="BE139" s="637"/>
      <c r="BF139" s="93"/>
      <c r="BG139" s="691"/>
      <c r="BH139" s="692"/>
      <c r="BI139" s="690"/>
      <c r="BN139" s="194"/>
      <c r="BO139" s="194"/>
      <c r="BP139" s="195"/>
      <c r="BQ139" s="195"/>
      <c r="BR139" s="195"/>
      <c r="BS139" s="195"/>
      <c r="BT139" s="195"/>
      <c r="BU139" s="195"/>
      <c r="BV139" s="195"/>
      <c r="BW139" s="195"/>
      <c r="BX139" s="195"/>
      <c r="BY139" s="195"/>
      <c r="BZ139" s="195"/>
      <c r="CA139" s="195"/>
      <c r="CB139" s="195"/>
      <c r="CC139" s="195"/>
      <c r="CD139" s="195"/>
      <c r="CE139" s="195"/>
      <c r="CF139" s="195"/>
      <c r="CG139" s="195"/>
      <c r="CH139" s="195"/>
      <c r="CI139" s="195"/>
      <c r="CJ139" s="195"/>
      <c r="CK139" s="195"/>
      <c r="CL139" s="195"/>
      <c r="CM139" s="195"/>
      <c r="CN139" s="195"/>
      <c r="CO139" s="195"/>
      <c r="CP139" s="195"/>
      <c r="CQ139" s="195"/>
      <c r="CR139" s="195"/>
      <c r="CS139" s="195"/>
      <c r="CT139" s="195"/>
      <c r="CU139" s="195"/>
      <c r="CV139" s="195"/>
      <c r="CW139" s="195"/>
      <c r="CX139" s="195"/>
    </row>
    <row r="140" spans="1:102" ht="12.75" customHeight="1" x14ac:dyDescent="0.2">
      <c r="A140" s="582">
        <v>3</v>
      </c>
      <c r="B140" s="583"/>
      <c r="C140" s="703" t="s">
        <v>439</v>
      </c>
      <c r="D140" s="704"/>
      <c r="E140" s="704"/>
      <c r="F140" s="704"/>
      <c r="G140" s="704"/>
      <c r="H140" s="704"/>
      <c r="I140" s="704"/>
      <c r="J140" s="704"/>
      <c r="K140" s="704"/>
      <c r="L140" s="704"/>
      <c r="M140" s="704"/>
      <c r="N140" s="704"/>
      <c r="O140" s="704"/>
      <c r="P140" s="704"/>
      <c r="Q140" s="704"/>
      <c r="R140" s="704"/>
      <c r="S140" s="704"/>
      <c r="T140" s="704"/>
      <c r="U140" s="704"/>
      <c r="V140" s="704"/>
      <c r="W140" s="704"/>
      <c r="X140" s="704"/>
      <c r="Y140" s="704"/>
      <c r="Z140" s="704"/>
      <c r="AA140" s="704"/>
      <c r="AB140" s="704"/>
      <c r="AC140" s="705"/>
      <c r="AD140" s="549" t="str">
        <f>IF(AND(AJ140="",AQ140="",AX140=""),IF(FIO="","",0),"")</f>
        <v/>
      </c>
      <c r="AE140" s="550"/>
      <c r="AF140" s="550"/>
      <c r="AG140" s="550"/>
      <c r="AH140" s="550"/>
      <c r="AI140" s="551"/>
      <c r="AJ140" s="629"/>
      <c r="AK140" s="630"/>
      <c r="AL140" s="630"/>
      <c r="AM140" s="630"/>
      <c r="AN140" s="630"/>
      <c r="AO140" s="630"/>
      <c r="AP140" s="631"/>
      <c r="AQ140" s="629"/>
      <c r="AR140" s="630"/>
      <c r="AS140" s="630"/>
      <c r="AT140" s="630"/>
      <c r="AU140" s="630"/>
      <c r="AV140" s="630"/>
      <c r="AW140" s="631"/>
      <c r="AX140" s="629"/>
      <c r="AY140" s="630"/>
      <c r="AZ140" s="630"/>
      <c r="BA140" s="630"/>
      <c r="BB140" s="630"/>
      <c r="BC140" s="630"/>
      <c r="BD140" s="630"/>
      <c r="BE140" s="631"/>
      <c r="BF140" s="93"/>
      <c r="BG140" s="691">
        <f>MAX(AD140:BE143)</f>
        <v>0</v>
      </c>
      <c r="BH140" s="692">
        <v>70</v>
      </c>
      <c r="BI140" s="690"/>
      <c r="BN140" s="194"/>
      <c r="BO140" s="194"/>
      <c r="BP140" s="195"/>
      <c r="BQ140" s="195"/>
      <c r="BR140" s="195"/>
      <c r="BS140" s="195"/>
      <c r="BT140" s="195"/>
      <c r="BU140" s="195"/>
      <c r="BV140" s="195"/>
      <c r="BW140" s="195"/>
      <c r="BX140" s="195"/>
      <c r="BY140" s="195"/>
      <c r="BZ140" s="195"/>
      <c r="CA140" s="195"/>
      <c r="CB140" s="195"/>
      <c r="CC140" s="195"/>
      <c r="CD140" s="195"/>
      <c r="CE140" s="195"/>
      <c r="CF140" s="195"/>
      <c r="CG140" s="195"/>
      <c r="CH140" s="195"/>
      <c r="CI140" s="195"/>
      <c r="CJ140" s="195"/>
      <c r="CK140" s="195"/>
      <c r="CL140" s="195"/>
      <c r="CM140" s="195"/>
      <c r="CN140" s="195"/>
      <c r="CO140" s="195"/>
      <c r="CP140" s="195"/>
      <c r="CQ140" s="195"/>
      <c r="CR140" s="195"/>
      <c r="CS140" s="195"/>
      <c r="CT140" s="195"/>
      <c r="CU140" s="195"/>
      <c r="CV140" s="195"/>
      <c r="CW140" s="195"/>
      <c r="CX140" s="195"/>
    </row>
    <row r="141" spans="1:102" ht="12.75" customHeight="1" x14ac:dyDescent="0.2">
      <c r="A141" s="585"/>
      <c r="B141" s="586"/>
      <c r="C141" s="706"/>
      <c r="D141" s="707"/>
      <c r="E141" s="707"/>
      <c r="F141" s="707"/>
      <c r="G141" s="707"/>
      <c r="H141" s="707"/>
      <c r="I141" s="707"/>
      <c r="J141" s="707"/>
      <c r="K141" s="707"/>
      <c r="L141" s="707"/>
      <c r="M141" s="707"/>
      <c r="N141" s="707"/>
      <c r="O141" s="707"/>
      <c r="P141" s="707"/>
      <c r="Q141" s="707"/>
      <c r="R141" s="707"/>
      <c r="S141" s="707"/>
      <c r="T141" s="707"/>
      <c r="U141" s="707"/>
      <c r="V141" s="707"/>
      <c r="W141" s="707"/>
      <c r="X141" s="707"/>
      <c r="Y141" s="707"/>
      <c r="Z141" s="707"/>
      <c r="AA141" s="707"/>
      <c r="AB141" s="707"/>
      <c r="AC141" s="708"/>
      <c r="AD141" s="552"/>
      <c r="AE141" s="553"/>
      <c r="AF141" s="553"/>
      <c r="AG141" s="553"/>
      <c r="AH141" s="553"/>
      <c r="AI141" s="554"/>
      <c r="AJ141" s="632"/>
      <c r="AK141" s="633"/>
      <c r="AL141" s="633"/>
      <c r="AM141" s="633"/>
      <c r="AN141" s="633"/>
      <c r="AO141" s="633"/>
      <c r="AP141" s="634"/>
      <c r="AQ141" s="632"/>
      <c r="AR141" s="633"/>
      <c r="AS141" s="633"/>
      <c r="AT141" s="633"/>
      <c r="AU141" s="633"/>
      <c r="AV141" s="633"/>
      <c r="AW141" s="634"/>
      <c r="AX141" s="632"/>
      <c r="AY141" s="633"/>
      <c r="AZ141" s="633"/>
      <c r="BA141" s="633"/>
      <c r="BB141" s="633"/>
      <c r="BC141" s="633"/>
      <c r="BD141" s="633"/>
      <c r="BE141" s="634"/>
      <c r="BF141" s="93"/>
      <c r="BG141" s="691"/>
      <c r="BH141" s="692"/>
      <c r="BI141" s="690"/>
      <c r="BN141" s="194"/>
      <c r="BO141" s="194"/>
      <c r="BP141" s="195"/>
      <c r="BQ141" s="195"/>
      <c r="BR141" s="195"/>
      <c r="BS141" s="195"/>
      <c r="BT141" s="195"/>
      <c r="BU141" s="195"/>
      <c r="BV141" s="195"/>
      <c r="BW141" s="195"/>
      <c r="BX141" s="195"/>
      <c r="BY141" s="195"/>
      <c r="BZ141" s="195"/>
      <c r="CA141" s="195"/>
      <c r="CB141" s="195"/>
      <c r="CC141" s="195"/>
      <c r="CD141" s="195"/>
      <c r="CE141" s="195"/>
      <c r="CF141" s="195"/>
      <c r="CG141" s="195"/>
      <c r="CH141" s="195"/>
      <c r="CI141" s="195"/>
      <c r="CJ141" s="195"/>
      <c r="CK141" s="195"/>
      <c r="CL141" s="195"/>
      <c r="CM141" s="195"/>
      <c r="CN141" s="195"/>
      <c r="CO141" s="195"/>
      <c r="CP141" s="195"/>
      <c r="CQ141" s="195"/>
      <c r="CR141" s="195"/>
      <c r="CS141" s="195"/>
      <c r="CT141" s="195"/>
      <c r="CU141" s="195"/>
      <c r="CV141" s="195"/>
      <c r="CW141" s="195"/>
      <c r="CX141" s="195"/>
    </row>
    <row r="142" spans="1:102" ht="12.75" customHeight="1" x14ac:dyDescent="0.2">
      <c r="A142" s="585"/>
      <c r="B142" s="586"/>
      <c r="C142" s="706"/>
      <c r="D142" s="707"/>
      <c r="E142" s="707"/>
      <c r="F142" s="707"/>
      <c r="G142" s="707"/>
      <c r="H142" s="707"/>
      <c r="I142" s="707"/>
      <c r="J142" s="707"/>
      <c r="K142" s="707"/>
      <c r="L142" s="707"/>
      <c r="M142" s="707"/>
      <c r="N142" s="707"/>
      <c r="O142" s="707"/>
      <c r="P142" s="707"/>
      <c r="Q142" s="707"/>
      <c r="R142" s="707"/>
      <c r="S142" s="707"/>
      <c r="T142" s="707"/>
      <c r="U142" s="707"/>
      <c r="V142" s="707"/>
      <c r="W142" s="707"/>
      <c r="X142" s="707"/>
      <c r="Y142" s="707"/>
      <c r="Z142" s="707"/>
      <c r="AA142" s="707"/>
      <c r="AB142" s="707"/>
      <c r="AC142" s="708"/>
      <c r="AD142" s="552"/>
      <c r="AE142" s="553"/>
      <c r="AF142" s="553"/>
      <c r="AG142" s="553"/>
      <c r="AH142" s="553"/>
      <c r="AI142" s="554"/>
      <c r="AJ142" s="632"/>
      <c r="AK142" s="633"/>
      <c r="AL142" s="633"/>
      <c r="AM142" s="633"/>
      <c r="AN142" s="633"/>
      <c r="AO142" s="633"/>
      <c r="AP142" s="634"/>
      <c r="AQ142" s="632"/>
      <c r="AR142" s="633"/>
      <c r="AS142" s="633"/>
      <c r="AT142" s="633"/>
      <c r="AU142" s="633"/>
      <c r="AV142" s="633"/>
      <c r="AW142" s="634"/>
      <c r="AX142" s="632"/>
      <c r="AY142" s="633"/>
      <c r="AZ142" s="633"/>
      <c r="BA142" s="633"/>
      <c r="BB142" s="633"/>
      <c r="BC142" s="633"/>
      <c r="BD142" s="633"/>
      <c r="BE142" s="634"/>
      <c r="BF142" s="93"/>
      <c r="BG142" s="691"/>
      <c r="BH142" s="692"/>
      <c r="BI142" s="690"/>
      <c r="BN142" s="194"/>
      <c r="BO142" s="194"/>
      <c r="BP142" s="195"/>
      <c r="BQ142" s="195"/>
      <c r="BR142" s="195"/>
      <c r="BS142" s="195"/>
      <c r="BT142" s="195"/>
      <c r="BU142" s="195"/>
      <c r="BV142" s="195"/>
      <c r="BW142" s="195"/>
      <c r="BX142" s="195"/>
      <c r="BY142" s="195"/>
      <c r="BZ142" s="195"/>
      <c r="CA142" s="195"/>
      <c r="CB142" s="195"/>
      <c r="CC142" s="195"/>
      <c r="CD142" s="195"/>
      <c r="CE142" s="195"/>
      <c r="CF142" s="195"/>
      <c r="CG142" s="195"/>
      <c r="CH142" s="195"/>
      <c r="CI142" s="195"/>
      <c r="CJ142" s="195"/>
      <c r="CK142" s="195"/>
      <c r="CL142" s="195"/>
      <c r="CM142" s="195"/>
      <c r="CN142" s="195"/>
      <c r="CO142" s="195"/>
      <c r="CP142" s="195"/>
      <c r="CQ142" s="195"/>
      <c r="CR142" s="195"/>
      <c r="CS142" s="195"/>
      <c r="CT142" s="195"/>
      <c r="CU142" s="195"/>
      <c r="CV142" s="195"/>
      <c r="CW142" s="195"/>
      <c r="CX142" s="195"/>
    </row>
    <row r="143" spans="1:102" ht="12.75" customHeight="1" x14ac:dyDescent="0.2">
      <c r="A143" s="588"/>
      <c r="B143" s="589"/>
      <c r="C143" s="709"/>
      <c r="D143" s="710"/>
      <c r="E143" s="710"/>
      <c r="F143" s="710"/>
      <c r="G143" s="710"/>
      <c r="H143" s="710"/>
      <c r="I143" s="710"/>
      <c r="J143" s="710"/>
      <c r="K143" s="710"/>
      <c r="L143" s="710"/>
      <c r="M143" s="710"/>
      <c r="N143" s="710"/>
      <c r="O143" s="710"/>
      <c r="P143" s="710"/>
      <c r="Q143" s="710"/>
      <c r="R143" s="710"/>
      <c r="S143" s="710"/>
      <c r="T143" s="710"/>
      <c r="U143" s="710"/>
      <c r="V143" s="710"/>
      <c r="W143" s="710"/>
      <c r="X143" s="710"/>
      <c r="Y143" s="710"/>
      <c r="Z143" s="710"/>
      <c r="AA143" s="710"/>
      <c r="AB143" s="710"/>
      <c r="AC143" s="711"/>
      <c r="AD143" s="555"/>
      <c r="AE143" s="556"/>
      <c r="AF143" s="556"/>
      <c r="AG143" s="556"/>
      <c r="AH143" s="556"/>
      <c r="AI143" s="557"/>
      <c r="AJ143" s="635"/>
      <c r="AK143" s="636"/>
      <c r="AL143" s="636"/>
      <c r="AM143" s="636"/>
      <c r="AN143" s="636"/>
      <c r="AO143" s="636"/>
      <c r="AP143" s="637"/>
      <c r="AQ143" s="635"/>
      <c r="AR143" s="636"/>
      <c r="AS143" s="636"/>
      <c r="AT143" s="636"/>
      <c r="AU143" s="636"/>
      <c r="AV143" s="636"/>
      <c r="AW143" s="637"/>
      <c r="AX143" s="635"/>
      <c r="AY143" s="636"/>
      <c r="AZ143" s="636"/>
      <c r="BA143" s="636"/>
      <c r="BB143" s="636"/>
      <c r="BC143" s="636"/>
      <c r="BD143" s="636"/>
      <c r="BE143" s="637"/>
      <c r="BF143" s="93"/>
      <c r="BG143" s="691"/>
      <c r="BH143" s="692"/>
      <c r="BI143" s="690"/>
      <c r="BN143" s="194"/>
      <c r="BO143" s="194"/>
      <c r="BP143" s="195"/>
      <c r="BQ143" s="195"/>
      <c r="BR143" s="195"/>
      <c r="BS143" s="195"/>
      <c r="BT143" s="195"/>
      <c r="BU143" s="195"/>
      <c r="BV143" s="195"/>
      <c r="BW143" s="195"/>
      <c r="BX143" s="195"/>
      <c r="BY143" s="195"/>
      <c r="BZ143" s="195"/>
      <c r="CA143" s="195"/>
      <c r="CB143" s="195"/>
      <c r="CC143" s="195"/>
      <c r="CD143" s="195"/>
      <c r="CE143" s="195"/>
      <c r="CF143" s="195"/>
      <c r="CG143" s="195"/>
      <c r="CH143" s="195"/>
      <c r="CI143" s="195"/>
      <c r="CJ143" s="195"/>
      <c r="CK143" s="195"/>
      <c r="CL143" s="195"/>
      <c r="CM143" s="195"/>
      <c r="CN143" s="195"/>
      <c r="CO143" s="195"/>
      <c r="CP143" s="195"/>
      <c r="CQ143" s="195"/>
      <c r="CR143" s="195"/>
      <c r="CS143" s="195"/>
      <c r="CT143" s="195"/>
      <c r="CU143" s="195"/>
      <c r="CV143" s="195"/>
      <c r="CW143" s="195"/>
      <c r="CX143" s="195"/>
    </row>
    <row r="144" spans="1:102" ht="12.75" customHeight="1" x14ac:dyDescent="0.2">
      <c r="A144" s="582">
        <v>4</v>
      </c>
      <c r="B144" s="586"/>
      <c r="C144" s="703" t="s">
        <v>313</v>
      </c>
      <c r="D144" s="704"/>
      <c r="E144" s="704"/>
      <c r="F144" s="704"/>
      <c r="G144" s="704"/>
      <c r="H144" s="704"/>
      <c r="I144" s="704"/>
      <c r="J144" s="704"/>
      <c r="K144" s="704"/>
      <c r="L144" s="704"/>
      <c r="M144" s="704"/>
      <c r="N144" s="704"/>
      <c r="O144" s="704"/>
      <c r="P144" s="704"/>
      <c r="Q144" s="704"/>
      <c r="R144" s="704"/>
      <c r="S144" s="704"/>
      <c r="T144" s="704"/>
      <c r="U144" s="704"/>
      <c r="V144" s="704"/>
      <c r="W144" s="704"/>
      <c r="X144" s="704"/>
      <c r="Y144" s="704"/>
      <c r="Z144" s="704"/>
      <c r="AA144" s="704"/>
      <c r="AB144" s="704"/>
      <c r="AC144" s="705"/>
      <c r="AD144" s="549" t="str">
        <f>IF(AND(AJ144="",AQ144="",AX144=""),IF(FIO="","",0),"")</f>
        <v/>
      </c>
      <c r="AE144" s="550"/>
      <c r="AF144" s="550"/>
      <c r="AG144" s="550"/>
      <c r="AH144" s="550"/>
      <c r="AI144" s="551"/>
      <c r="AJ144" s="629"/>
      <c r="AK144" s="630"/>
      <c r="AL144" s="630"/>
      <c r="AM144" s="630"/>
      <c r="AN144" s="630"/>
      <c r="AO144" s="630"/>
      <c r="AP144" s="631"/>
      <c r="AQ144" s="629"/>
      <c r="AR144" s="630"/>
      <c r="AS144" s="630"/>
      <c r="AT144" s="630"/>
      <c r="AU144" s="630"/>
      <c r="AV144" s="630"/>
      <c r="AW144" s="631"/>
      <c r="AX144" s="629"/>
      <c r="AY144" s="630"/>
      <c r="AZ144" s="630"/>
      <c r="BA144" s="630"/>
      <c r="BB144" s="630"/>
      <c r="BC144" s="630"/>
      <c r="BD144" s="630"/>
      <c r="BE144" s="631"/>
      <c r="BF144" s="93"/>
      <c r="BG144" s="691">
        <f>MAX(AD144:BE148)</f>
        <v>0</v>
      </c>
      <c r="BH144" s="692">
        <v>70</v>
      </c>
      <c r="BI144" s="690"/>
      <c r="BN144" s="194"/>
      <c r="BO144" s="194"/>
      <c r="BP144" s="195"/>
      <c r="BQ144" s="195"/>
      <c r="BR144" s="195"/>
      <c r="BS144" s="195"/>
      <c r="BT144" s="195"/>
      <c r="BU144" s="195"/>
      <c r="BV144" s="195"/>
      <c r="BW144" s="195"/>
      <c r="BX144" s="195"/>
      <c r="BY144" s="195"/>
      <c r="BZ144" s="195"/>
      <c r="CA144" s="195"/>
      <c r="CB144" s="195"/>
      <c r="CC144" s="195"/>
      <c r="CD144" s="195"/>
      <c r="CE144" s="195"/>
      <c r="CF144" s="195"/>
      <c r="CG144" s="195"/>
      <c r="CH144" s="195"/>
      <c r="CI144" s="195"/>
      <c r="CJ144" s="195"/>
      <c r="CK144" s="195"/>
      <c r="CL144" s="195"/>
      <c r="CM144" s="195"/>
      <c r="CN144" s="195"/>
      <c r="CO144" s="195"/>
      <c r="CP144" s="195"/>
      <c r="CQ144" s="195"/>
      <c r="CR144" s="195"/>
      <c r="CS144" s="195"/>
      <c r="CT144" s="195"/>
      <c r="CU144" s="195"/>
      <c r="CV144" s="195"/>
      <c r="CW144" s="195"/>
      <c r="CX144" s="195"/>
    </row>
    <row r="145" spans="1:102" ht="12.75" customHeight="1" x14ac:dyDescent="0.2">
      <c r="A145" s="585"/>
      <c r="B145" s="586"/>
      <c r="C145" s="706"/>
      <c r="D145" s="707"/>
      <c r="E145" s="707"/>
      <c r="F145" s="707"/>
      <c r="G145" s="707"/>
      <c r="H145" s="707"/>
      <c r="I145" s="707"/>
      <c r="J145" s="707"/>
      <c r="K145" s="707"/>
      <c r="L145" s="707"/>
      <c r="M145" s="707"/>
      <c r="N145" s="707"/>
      <c r="O145" s="707"/>
      <c r="P145" s="707"/>
      <c r="Q145" s="707"/>
      <c r="R145" s="707"/>
      <c r="S145" s="707"/>
      <c r="T145" s="707"/>
      <c r="U145" s="707"/>
      <c r="V145" s="707"/>
      <c r="W145" s="707"/>
      <c r="X145" s="707"/>
      <c r="Y145" s="707"/>
      <c r="Z145" s="707"/>
      <c r="AA145" s="707"/>
      <c r="AB145" s="707"/>
      <c r="AC145" s="708"/>
      <c r="AD145" s="552"/>
      <c r="AE145" s="553"/>
      <c r="AF145" s="553"/>
      <c r="AG145" s="553"/>
      <c r="AH145" s="553"/>
      <c r="AI145" s="554"/>
      <c r="AJ145" s="632"/>
      <c r="AK145" s="633"/>
      <c r="AL145" s="633"/>
      <c r="AM145" s="633"/>
      <c r="AN145" s="633"/>
      <c r="AO145" s="633"/>
      <c r="AP145" s="634"/>
      <c r="AQ145" s="632"/>
      <c r="AR145" s="633"/>
      <c r="AS145" s="633"/>
      <c r="AT145" s="633"/>
      <c r="AU145" s="633"/>
      <c r="AV145" s="633"/>
      <c r="AW145" s="634"/>
      <c r="AX145" s="632"/>
      <c r="AY145" s="633"/>
      <c r="AZ145" s="633"/>
      <c r="BA145" s="633"/>
      <c r="BB145" s="633"/>
      <c r="BC145" s="633"/>
      <c r="BD145" s="633"/>
      <c r="BE145" s="634"/>
      <c r="BF145" s="93"/>
      <c r="BG145" s="691"/>
      <c r="BH145" s="692"/>
      <c r="BI145" s="690"/>
      <c r="BN145" s="194"/>
      <c r="BO145" s="194"/>
      <c r="BP145" s="195"/>
      <c r="BQ145" s="195"/>
      <c r="BR145" s="195"/>
      <c r="BS145" s="195"/>
      <c r="BT145" s="195"/>
      <c r="BU145" s="195"/>
      <c r="BV145" s="195"/>
      <c r="BW145" s="195"/>
      <c r="BX145" s="195"/>
      <c r="BY145" s="195"/>
      <c r="BZ145" s="195"/>
      <c r="CA145" s="195"/>
      <c r="CB145" s="195"/>
      <c r="CC145" s="195"/>
      <c r="CD145" s="195"/>
      <c r="CE145" s="195"/>
      <c r="CF145" s="195"/>
      <c r="CG145" s="195"/>
      <c r="CH145" s="195"/>
      <c r="CI145" s="195"/>
      <c r="CJ145" s="195"/>
      <c r="CK145" s="195"/>
      <c r="CL145" s="195"/>
      <c r="CM145" s="195"/>
      <c r="CN145" s="195"/>
      <c r="CO145" s="195"/>
      <c r="CP145" s="195"/>
      <c r="CQ145" s="195"/>
      <c r="CR145" s="195"/>
      <c r="CS145" s="195"/>
      <c r="CT145" s="195"/>
      <c r="CU145" s="195"/>
      <c r="CV145" s="195"/>
      <c r="CW145" s="195"/>
      <c r="CX145" s="195"/>
    </row>
    <row r="146" spans="1:102" ht="12.75" customHeight="1" x14ac:dyDescent="0.2">
      <c r="A146" s="585"/>
      <c r="B146" s="586"/>
      <c r="C146" s="706"/>
      <c r="D146" s="707"/>
      <c r="E146" s="707"/>
      <c r="F146" s="707"/>
      <c r="G146" s="707"/>
      <c r="H146" s="707"/>
      <c r="I146" s="707"/>
      <c r="J146" s="707"/>
      <c r="K146" s="707"/>
      <c r="L146" s="707"/>
      <c r="M146" s="707"/>
      <c r="N146" s="707"/>
      <c r="O146" s="707"/>
      <c r="P146" s="707"/>
      <c r="Q146" s="707"/>
      <c r="R146" s="707"/>
      <c r="S146" s="707"/>
      <c r="T146" s="707"/>
      <c r="U146" s="707"/>
      <c r="V146" s="707"/>
      <c r="W146" s="707"/>
      <c r="X146" s="707"/>
      <c r="Y146" s="707"/>
      <c r="Z146" s="707"/>
      <c r="AA146" s="707"/>
      <c r="AB146" s="707"/>
      <c r="AC146" s="708"/>
      <c r="AD146" s="552"/>
      <c r="AE146" s="553"/>
      <c r="AF146" s="553"/>
      <c r="AG146" s="553"/>
      <c r="AH146" s="553"/>
      <c r="AI146" s="554"/>
      <c r="AJ146" s="632"/>
      <c r="AK146" s="633"/>
      <c r="AL146" s="633"/>
      <c r="AM146" s="633"/>
      <c r="AN146" s="633"/>
      <c r="AO146" s="633"/>
      <c r="AP146" s="634"/>
      <c r="AQ146" s="632"/>
      <c r="AR146" s="633"/>
      <c r="AS146" s="633"/>
      <c r="AT146" s="633"/>
      <c r="AU146" s="633"/>
      <c r="AV146" s="633"/>
      <c r="AW146" s="634"/>
      <c r="AX146" s="632"/>
      <c r="AY146" s="633"/>
      <c r="AZ146" s="633"/>
      <c r="BA146" s="633"/>
      <c r="BB146" s="633"/>
      <c r="BC146" s="633"/>
      <c r="BD146" s="633"/>
      <c r="BE146" s="634"/>
      <c r="BF146" s="93"/>
      <c r="BG146" s="691"/>
      <c r="BH146" s="692"/>
      <c r="BI146" s="690"/>
      <c r="BN146" s="194"/>
      <c r="BO146" s="194"/>
      <c r="BP146" s="195"/>
      <c r="BQ146" s="195"/>
      <c r="BR146" s="195"/>
      <c r="BS146" s="195"/>
      <c r="BT146" s="195"/>
      <c r="BU146" s="195"/>
      <c r="BV146" s="195"/>
      <c r="BW146" s="195"/>
      <c r="BX146" s="195"/>
      <c r="BY146" s="195"/>
      <c r="BZ146" s="195"/>
      <c r="CA146" s="195"/>
      <c r="CB146" s="195"/>
      <c r="CC146" s="195"/>
      <c r="CD146" s="195"/>
      <c r="CE146" s="195"/>
      <c r="CF146" s="195"/>
      <c r="CG146" s="195"/>
      <c r="CH146" s="195"/>
      <c r="CI146" s="195"/>
      <c r="CJ146" s="195"/>
      <c r="CK146" s="195"/>
      <c r="CL146" s="195"/>
      <c r="CM146" s="195"/>
      <c r="CN146" s="195"/>
      <c r="CO146" s="195"/>
      <c r="CP146" s="195"/>
      <c r="CQ146" s="195"/>
      <c r="CR146" s="195"/>
      <c r="CS146" s="195"/>
      <c r="CT146" s="195"/>
      <c r="CU146" s="195"/>
      <c r="CV146" s="195"/>
      <c r="CW146" s="195"/>
      <c r="CX146" s="195"/>
    </row>
    <row r="147" spans="1:102" ht="12.75" customHeight="1" x14ac:dyDescent="0.2">
      <c r="A147" s="585"/>
      <c r="B147" s="586"/>
      <c r="C147" s="706"/>
      <c r="D147" s="707"/>
      <c r="E147" s="707"/>
      <c r="F147" s="707"/>
      <c r="G147" s="707"/>
      <c r="H147" s="707"/>
      <c r="I147" s="707"/>
      <c r="J147" s="707"/>
      <c r="K147" s="707"/>
      <c r="L147" s="707"/>
      <c r="M147" s="707"/>
      <c r="N147" s="707"/>
      <c r="O147" s="707"/>
      <c r="P147" s="707"/>
      <c r="Q147" s="707"/>
      <c r="R147" s="707"/>
      <c r="S147" s="707"/>
      <c r="T147" s="707"/>
      <c r="U147" s="707"/>
      <c r="V147" s="707"/>
      <c r="W147" s="707"/>
      <c r="X147" s="707"/>
      <c r="Y147" s="707"/>
      <c r="Z147" s="707"/>
      <c r="AA147" s="707"/>
      <c r="AB147" s="707"/>
      <c r="AC147" s="708"/>
      <c r="AD147" s="552"/>
      <c r="AE147" s="553"/>
      <c r="AF147" s="553"/>
      <c r="AG147" s="553"/>
      <c r="AH147" s="553"/>
      <c r="AI147" s="554"/>
      <c r="AJ147" s="632"/>
      <c r="AK147" s="633"/>
      <c r="AL147" s="633"/>
      <c r="AM147" s="633"/>
      <c r="AN147" s="633"/>
      <c r="AO147" s="633"/>
      <c r="AP147" s="634"/>
      <c r="AQ147" s="632"/>
      <c r="AR147" s="633"/>
      <c r="AS147" s="633"/>
      <c r="AT147" s="633"/>
      <c r="AU147" s="633"/>
      <c r="AV147" s="633"/>
      <c r="AW147" s="634"/>
      <c r="AX147" s="632"/>
      <c r="AY147" s="633"/>
      <c r="AZ147" s="633"/>
      <c r="BA147" s="633"/>
      <c r="BB147" s="633"/>
      <c r="BC147" s="633"/>
      <c r="BD147" s="633"/>
      <c r="BE147" s="634"/>
      <c r="BF147" s="93"/>
      <c r="BG147" s="691"/>
      <c r="BH147" s="692"/>
      <c r="BI147" s="690"/>
      <c r="BN147" s="194"/>
      <c r="BO147" s="194"/>
      <c r="BP147" s="195"/>
      <c r="BQ147" s="195"/>
      <c r="BR147" s="195"/>
      <c r="BS147" s="195"/>
      <c r="BT147" s="195"/>
      <c r="BU147" s="195"/>
      <c r="BV147" s="195"/>
      <c r="BW147" s="195"/>
      <c r="BX147" s="195"/>
      <c r="BY147" s="195"/>
      <c r="BZ147" s="195"/>
      <c r="CA147" s="195"/>
      <c r="CB147" s="195"/>
      <c r="CC147" s="195"/>
      <c r="CD147" s="195"/>
      <c r="CE147" s="195"/>
      <c r="CF147" s="195"/>
      <c r="CG147" s="195"/>
      <c r="CH147" s="195"/>
      <c r="CI147" s="195"/>
      <c r="CJ147" s="195"/>
      <c r="CK147" s="195"/>
      <c r="CL147" s="195"/>
      <c r="CM147" s="195"/>
      <c r="CN147" s="195"/>
      <c r="CO147" s="195"/>
      <c r="CP147" s="195"/>
      <c r="CQ147" s="195"/>
      <c r="CR147" s="195"/>
      <c r="CS147" s="195"/>
      <c r="CT147" s="195"/>
      <c r="CU147" s="195"/>
      <c r="CV147" s="195"/>
      <c r="CW147" s="195"/>
      <c r="CX147" s="195"/>
    </row>
    <row r="148" spans="1:102" ht="12.75" customHeight="1" x14ac:dyDescent="0.2">
      <c r="A148" s="588"/>
      <c r="B148" s="589"/>
      <c r="C148" s="709"/>
      <c r="D148" s="710"/>
      <c r="E148" s="710"/>
      <c r="F148" s="710"/>
      <c r="G148" s="710"/>
      <c r="H148" s="710"/>
      <c r="I148" s="710"/>
      <c r="J148" s="710"/>
      <c r="K148" s="710"/>
      <c r="L148" s="710"/>
      <c r="M148" s="710"/>
      <c r="N148" s="710"/>
      <c r="O148" s="710"/>
      <c r="P148" s="710"/>
      <c r="Q148" s="710"/>
      <c r="R148" s="710"/>
      <c r="S148" s="710"/>
      <c r="T148" s="710"/>
      <c r="U148" s="710"/>
      <c r="V148" s="710"/>
      <c r="W148" s="710"/>
      <c r="X148" s="710"/>
      <c r="Y148" s="710"/>
      <c r="Z148" s="710"/>
      <c r="AA148" s="710"/>
      <c r="AB148" s="710"/>
      <c r="AC148" s="711"/>
      <c r="AD148" s="555"/>
      <c r="AE148" s="556"/>
      <c r="AF148" s="556"/>
      <c r="AG148" s="556"/>
      <c r="AH148" s="556"/>
      <c r="AI148" s="557"/>
      <c r="AJ148" s="635"/>
      <c r="AK148" s="636"/>
      <c r="AL148" s="636"/>
      <c r="AM148" s="636"/>
      <c r="AN148" s="636"/>
      <c r="AO148" s="636"/>
      <c r="AP148" s="637"/>
      <c r="AQ148" s="635"/>
      <c r="AR148" s="636"/>
      <c r="AS148" s="636"/>
      <c r="AT148" s="636"/>
      <c r="AU148" s="636"/>
      <c r="AV148" s="636"/>
      <c r="AW148" s="637"/>
      <c r="AX148" s="635"/>
      <c r="AY148" s="636"/>
      <c r="AZ148" s="636"/>
      <c r="BA148" s="636"/>
      <c r="BB148" s="636"/>
      <c r="BC148" s="636"/>
      <c r="BD148" s="636"/>
      <c r="BE148" s="637"/>
      <c r="BF148" s="93"/>
      <c r="BG148" s="691"/>
      <c r="BH148" s="692"/>
      <c r="BI148" s="690"/>
    </row>
    <row r="149" spans="1:102" s="118" customFormat="1" ht="12.75" customHeight="1" x14ac:dyDescent="0.2">
      <c r="A149" s="131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BF149" s="93"/>
      <c r="BG149" s="112"/>
      <c r="BH149" s="55"/>
      <c r="BI149" s="55"/>
      <c r="BJ149" s="113"/>
      <c r="BK149" s="55"/>
      <c r="BL149" s="55"/>
      <c r="BM149" s="55"/>
      <c r="BN149" s="55"/>
      <c r="BO149" s="55"/>
      <c r="BP149" s="55"/>
    </row>
    <row r="150" spans="1:102" ht="33.75" customHeight="1" x14ac:dyDescent="0.2">
      <c r="A150" s="735" t="s">
        <v>27</v>
      </c>
      <c r="B150" s="735"/>
      <c r="C150" s="735"/>
      <c r="D150" s="558" t="s">
        <v>460</v>
      </c>
      <c r="E150" s="558"/>
      <c r="F150" s="558"/>
      <c r="G150" s="558"/>
      <c r="H150" s="558"/>
      <c r="I150" s="558"/>
      <c r="J150" s="558"/>
      <c r="K150" s="558"/>
      <c r="L150" s="558"/>
      <c r="M150" s="558"/>
      <c r="N150" s="558"/>
      <c r="O150" s="558"/>
      <c r="P150" s="558"/>
      <c r="Q150" s="558"/>
      <c r="R150" s="558"/>
      <c r="S150" s="558"/>
      <c r="T150" s="558"/>
      <c r="U150" s="558"/>
      <c r="V150" s="558"/>
      <c r="W150" s="558"/>
      <c r="X150" s="558"/>
      <c r="Y150" s="558"/>
      <c r="Z150" s="558"/>
      <c r="AA150" s="558"/>
      <c r="AB150" s="558"/>
      <c r="AC150" s="558"/>
      <c r="AD150" s="558"/>
      <c r="AE150" s="558"/>
      <c r="AF150" s="558"/>
      <c r="AG150" s="558"/>
      <c r="AH150" s="558"/>
      <c r="AI150" s="558"/>
      <c r="AJ150" s="558"/>
      <c r="AK150" s="558"/>
      <c r="AL150" s="558"/>
      <c r="AM150" s="558"/>
      <c r="AN150" s="558"/>
      <c r="AO150" s="558"/>
      <c r="AP150" s="558"/>
      <c r="AQ150" s="558"/>
      <c r="AR150" s="558"/>
      <c r="AS150" s="558"/>
      <c r="AT150" s="558"/>
      <c r="AU150" s="558"/>
      <c r="AV150" s="558"/>
      <c r="AW150" s="558"/>
      <c r="AX150" s="558"/>
      <c r="AY150" s="558"/>
      <c r="AZ150" s="558"/>
      <c r="BA150" s="558"/>
      <c r="BB150" s="558"/>
      <c r="BC150" s="558"/>
      <c r="BD150" s="558"/>
      <c r="BE150" s="558"/>
      <c r="BF150" s="93"/>
      <c r="BH150" s="55"/>
      <c r="BI150" s="55"/>
    </row>
    <row r="151" spans="1:102" ht="12.75" customHeight="1" x14ac:dyDescent="0.2">
      <c r="A151" s="725" t="s">
        <v>62</v>
      </c>
      <c r="B151" s="726"/>
      <c r="C151" s="854" t="s">
        <v>461</v>
      </c>
      <c r="D151" s="855"/>
      <c r="E151" s="855"/>
      <c r="F151" s="855"/>
      <c r="G151" s="855"/>
      <c r="H151" s="855"/>
      <c r="I151" s="855"/>
      <c r="J151" s="855"/>
      <c r="K151" s="855"/>
      <c r="L151" s="855"/>
      <c r="M151" s="855"/>
      <c r="N151" s="855"/>
      <c r="O151" s="855"/>
      <c r="P151" s="855"/>
      <c r="Q151" s="855"/>
      <c r="R151" s="855"/>
      <c r="S151" s="855"/>
      <c r="T151" s="855"/>
      <c r="U151" s="855"/>
      <c r="V151" s="855"/>
      <c r="W151" s="855"/>
      <c r="X151" s="855"/>
      <c r="Y151" s="855"/>
      <c r="Z151" s="855"/>
      <c r="AA151" s="855"/>
      <c r="AB151" s="855"/>
      <c r="AC151" s="856"/>
      <c r="AD151" s="656" t="s">
        <v>138</v>
      </c>
      <c r="AE151" s="657"/>
      <c r="AF151" s="657"/>
      <c r="AG151" s="657"/>
      <c r="AH151" s="657"/>
      <c r="AI151" s="657"/>
      <c r="AJ151" s="657"/>
      <c r="AK151" s="657"/>
      <c r="AL151" s="657"/>
      <c r="AM151" s="657"/>
      <c r="AN151" s="657"/>
      <c r="AO151" s="657"/>
      <c r="AP151" s="657"/>
      <c r="AQ151" s="657"/>
      <c r="AR151" s="657"/>
      <c r="AS151" s="657"/>
      <c r="AT151" s="657"/>
      <c r="AU151" s="657"/>
      <c r="AV151" s="657"/>
      <c r="AW151" s="657"/>
      <c r="AX151" s="657"/>
      <c r="AY151" s="657"/>
      <c r="AZ151" s="657"/>
      <c r="BA151" s="657"/>
      <c r="BB151" s="657"/>
      <c r="BC151" s="657"/>
      <c r="BD151" s="657"/>
      <c r="BE151" s="658"/>
      <c r="BF151" s="93"/>
      <c r="BK151" s="146"/>
      <c r="BL151" s="59"/>
    </row>
    <row r="152" spans="1:102" ht="12.75" customHeight="1" x14ac:dyDescent="0.2">
      <c r="A152" s="727"/>
      <c r="B152" s="728"/>
      <c r="C152" s="857"/>
      <c r="D152" s="858"/>
      <c r="E152" s="858"/>
      <c r="F152" s="858"/>
      <c r="G152" s="858"/>
      <c r="H152" s="858"/>
      <c r="I152" s="858"/>
      <c r="J152" s="858"/>
      <c r="K152" s="858"/>
      <c r="L152" s="858"/>
      <c r="M152" s="858"/>
      <c r="N152" s="858"/>
      <c r="O152" s="858"/>
      <c r="P152" s="858"/>
      <c r="Q152" s="858"/>
      <c r="R152" s="858"/>
      <c r="S152" s="858"/>
      <c r="T152" s="858"/>
      <c r="U152" s="858"/>
      <c r="V152" s="858"/>
      <c r="W152" s="858"/>
      <c r="X152" s="858"/>
      <c r="Y152" s="858"/>
      <c r="Z152" s="858"/>
      <c r="AA152" s="858"/>
      <c r="AB152" s="858"/>
      <c r="AC152" s="859"/>
      <c r="AD152" s="622" t="s">
        <v>33</v>
      </c>
      <c r="AE152" s="623"/>
      <c r="AF152" s="623"/>
      <c r="AG152" s="623"/>
      <c r="AH152" s="623"/>
      <c r="AI152" s="623"/>
      <c r="AJ152" s="623"/>
      <c r="AK152" s="623"/>
      <c r="AL152" s="623"/>
      <c r="AM152" s="623"/>
      <c r="AN152" s="623"/>
      <c r="AO152" s="623"/>
      <c r="AP152" s="623"/>
      <c r="AQ152" s="623"/>
      <c r="AR152" s="623"/>
      <c r="AS152" s="623"/>
      <c r="AT152" s="623"/>
      <c r="AU152" s="623"/>
      <c r="AV152" s="623"/>
      <c r="AW152" s="623"/>
      <c r="AX152" s="623"/>
      <c r="AY152" s="623"/>
      <c r="AZ152" s="623"/>
      <c r="BA152" s="623"/>
      <c r="BB152" s="623"/>
      <c r="BC152" s="623"/>
      <c r="BD152" s="623"/>
      <c r="BE152" s="624"/>
      <c r="BF152" s="93"/>
    </row>
    <row r="153" spans="1:102" ht="12.75" customHeight="1" x14ac:dyDescent="0.2">
      <c r="A153" s="727"/>
      <c r="B153" s="728"/>
      <c r="C153" s="857"/>
      <c r="D153" s="858"/>
      <c r="E153" s="858"/>
      <c r="F153" s="858"/>
      <c r="G153" s="858"/>
      <c r="H153" s="858"/>
      <c r="I153" s="858"/>
      <c r="J153" s="858"/>
      <c r="K153" s="858"/>
      <c r="L153" s="858"/>
      <c r="M153" s="858"/>
      <c r="N153" s="858"/>
      <c r="O153" s="858"/>
      <c r="P153" s="858"/>
      <c r="Q153" s="858"/>
      <c r="R153" s="858"/>
      <c r="S153" s="858"/>
      <c r="T153" s="858"/>
      <c r="U153" s="858"/>
      <c r="V153" s="858"/>
      <c r="W153" s="858"/>
      <c r="X153" s="858"/>
      <c r="Y153" s="858"/>
      <c r="Z153" s="858"/>
      <c r="AA153" s="858"/>
      <c r="AB153" s="858"/>
      <c r="AC153" s="859"/>
      <c r="AD153" s="534">
        <v>0</v>
      </c>
      <c r="AE153" s="535"/>
      <c r="AF153" s="535"/>
      <c r="AG153" s="535"/>
      <c r="AH153" s="535"/>
      <c r="AI153" s="536"/>
      <c r="AJ153" s="531" t="s">
        <v>382</v>
      </c>
      <c r="AK153" s="532"/>
      <c r="AL153" s="532"/>
      <c r="AM153" s="532"/>
      <c r="AN153" s="532"/>
      <c r="AO153" s="532"/>
      <c r="AP153" s="533"/>
      <c r="AQ153" s="531" t="s">
        <v>383</v>
      </c>
      <c r="AR153" s="532"/>
      <c r="AS153" s="532"/>
      <c r="AT153" s="532"/>
      <c r="AU153" s="532"/>
      <c r="AV153" s="532"/>
      <c r="AW153" s="533"/>
      <c r="AX153" s="537">
        <v>100</v>
      </c>
      <c r="AY153" s="538"/>
      <c r="AZ153" s="538"/>
      <c r="BA153" s="538"/>
      <c r="BB153" s="538"/>
      <c r="BC153" s="538"/>
      <c r="BD153" s="538"/>
      <c r="BE153" s="539"/>
      <c r="BF153" s="93"/>
    </row>
    <row r="154" spans="1:102" ht="12.75" customHeight="1" x14ac:dyDescent="0.2">
      <c r="A154" s="727"/>
      <c r="B154" s="728"/>
      <c r="C154" s="857"/>
      <c r="D154" s="858"/>
      <c r="E154" s="858"/>
      <c r="F154" s="858"/>
      <c r="G154" s="858"/>
      <c r="H154" s="858"/>
      <c r="I154" s="858"/>
      <c r="J154" s="858"/>
      <c r="K154" s="858"/>
      <c r="L154" s="858"/>
      <c r="M154" s="858"/>
      <c r="N154" s="858"/>
      <c r="O154" s="858"/>
      <c r="P154" s="858"/>
      <c r="Q154" s="858"/>
      <c r="R154" s="858"/>
      <c r="S154" s="858"/>
      <c r="T154" s="858"/>
      <c r="U154" s="858"/>
      <c r="V154" s="858"/>
      <c r="W154" s="858"/>
      <c r="X154" s="858"/>
      <c r="Y154" s="858"/>
      <c r="Z154" s="858"/>
      <c r="AA154" s="858"/>
      <c r="AB154" s="858"/>
      <c r="AC154" s="859"/>
      <c r="AD154" s="659" t="s">
        <v>30</v>
      </c>
      <c r="AE154" s="660"/>
      <c r="AF154" s="660"/>
      <c r="AG154" s="660"/>
      <c r="AH154" s="660"/>
      <c r="AI154" s="661"/>
      <c r="AJ154" s="659" t="s">
        <v>327</v>
      </c>
      <c r="AK154" s="660"/>
      <c r="AL154" s="660"/>
      <c r="AM154" s="660"/>
      <c r="AN154" s="660"/>
      <c r="AO154" s="660"/>
      <c r="AP154" s="661"/>
      <c r="AQ154" s="559" t="s">
        <v>31</v>
      </c>
      <c r="AR154" s="560"/>
      <c r="AS154" s="560"/>
      <c r="AT154" s="560"/>
      <c r="AU154" s="560"/>
      <c r="AV154" s="560"/>
      <c r="AW154" s="560"/>
      <c r="AX154" s="659" t="s">
        <v>32</v>
      </c>
      <c r="AY154" s="660"/>
      <c r="AZ154" s="660"/>
      <c r="BA154" s="660"/>
      <c r="BB154" s="660"/>
      <c r="BC154" s="660"/>
      <c r="BD154" s="660"/>
      <c r="BE154" s="661"/>
      <c r="BF154" s="93"/>
      <c r="BG154" s="55"/>
      <c r="BH154" s="55"/>
      <c r="BI154" s="55"/>
      <c r="BJ154" s="55"/>
    </row>
    <row r="155" spans="1:102" ht="12.75" customHeight="1" x14ac:dyDescent="0.2">
      <c r="A155" s="727"/>
      <c r="B155" s="728"/>
      <c r="C155" s="647"/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648"/>
      <c r="Q155" s="648"/>
      <c r="R155" s="648"/>
      <c r="S155" s="648"/>
      <c r="T155" s="648"/>
      <c r="U155" s="648"/>
      <c r="V155" s="648"/>
      <c r="W155" s="648"/>
      <c r="X155" s="648"/>
      <c r="Y155" s="648"/>
      <c r="Z155" s="648"/>
      <c r="AA155" s="648"/>
      <c r="AB155" s="648"/>
      <c r="AC155" s="649"/>
      <c r="AD155" s="559"/>
      <c r="AE155" s="560"/>
      <c r="AF155" s="560"/>
      <c r="AG155" s="560"/>
      <c r="AH155" s="560"/>
      <c r="AI155" s="662"/>
      <c r="AJ155" s="559"/>
      <c r="AK155" s="560"/>
      <c r="AL155" s="560"/>
      <c r="AM155" s="560"/>
      <c r="AN155" s="560"/>
      <c r="AO155" s="560"/>
      <c r="AP155" s="662"/>
      <c r="AQ155" s="559"/>
      <c r="AR155" s="560"/>
      <c r="AS155" s="560"/>
      <c r="AT155" s="560"/>
      <c r="AU155" s="560"/>
      <c r="AV155" s="560"/>
      <c r="AW155" s="560"/>
      <c r="AX155" s="559"/>
      <c r="AY155" s="560"/>
      <c r="AZ155" s="560"/>
      <c r="BA155" s="560"/>
      <c r="BB155" s="560"/>
      <c r="BC155" s="560"/>
      <c r="BD155" s="560"/>
      <c r="BE155" s="662"/>
      <c r="BF155" s="93"/>
      <c r="BG155" s="55"/>
      <c r="BH155" s="55"/>
      <c r="BI155" s="55"/>
      <c r="BJ155" s="55"/>
    </row>
    <row r="156" spans="1:102" ht="12.75" customHeight="1" x14ac:dyDescent="0.2">
      <c r="A156" s="729"/>
      <c r="B156" s="730"/>
      <c r="C156" s="647"/>
      <c r="D156" s="648"/>
      <c r="E156" s="648"/>
      <c r="F156" s="648"/>
      <c r="G156" s="648"/>
      <c r="H156" s="648"/>
      <c r="I156" s="648"/>
      <c r="J156" s="648"/>
      <c r="K156" s="648"/>
      <c r="L156" s="648"/>
      <c r="M156" s="648"/>
      <c r="N156" s="648"/>
      <c r="O156" s="648"/>
      <c r="P156" s="648"/>
      <c r="Q156" s="648"/>
      <c r="R156" s="648"/>
      <c r="S156" s="648"/>
      <c r="T156" s="648"/>
      <c r="U156" s="648"/>
      <c r="V156" s="648"/>
      <c r="W156" s="648"/>
      <c r="X156" s="648"/>
      <c r="Y156" s="648"/>
      <c r="Z156" s="648"/>
      <c r="AA156" s="648"/>
      <c r="AB156" s="648"/>
      <c r="AC156" s="649"/>
      <c r="AD156" s="559"/>
      <c r="AE156" s="560"/>
      <c r="AF156" s="560"/>
      <c r="AG156" s="560"/>
      <c r="AH156" s="560"/>
      <c r="AI156" s="662"/>
      <c r="AJ156" s="731"/>
      <c r="AK156" s="732"/>
      <c r="AL156" s="732"/>
      <c r="AM156" s="732"/>
      <c r="AN156" s="732"/>
      <c r="AO156" s="732"/>
      <c r="AP156" s="733"/>
      <c r="AQ156" s="559"/>
      <c r="AR156" s="560"/>
      <c r="AS156" s="560"/>
      <c r="AT156" s="560"/>
      <c r="AU156" s="560"/>
      <c r="AV156" s="560"/>
      <c r="AW156" s="560"/>
      <c r="AX156" s="731"/>
      <c r="AY156" s="732"/>
      <c r="AZ156" s="732"/>
      <c r="BA156" s="732"/>
      <c r="BB156" s="732"/>
      <c r="BC156" s="732"/>
      <c r="BD156" s="732"/>
      <c r="BE156" s="733"/>
      <c r="BF156" s="93"/>
      <c r="BG156" s="55"/>
      <c r="BH156" s="55"/>
      <c r="BI156" s="55"/>
      <c r="BJ156" s="55"/>
    </row>
    <row r="157" spans="1:102" ht="12.75" customHeight="1" x14ac:dyDescent="0.2">
      <c r="A157" s="585"/>
      <c r="B157" s="586"/>
      <c r="C157" s="828"/>
      <c r="D157" s="829"/>
      <c r="E157" s="829"/>
      <c r="F157" s="829"/>
      <c r="G157" s="829"/>
      <c r="H157" s="829"/>
      <c r="I157" s="829"/>
      <c r="J157" s="829"/>
      <c r="K157" s="829"/>
      <c r="L157" s="829"/>
      <c r="M157" s="829"/>
      <c r="N157" s="829"/>
      <c r="O157" s="829"/>
      <c r="P157" s="829"/>
      <c r="Q157" s="829"/>
      <c r="R157" s="829"/>
      <c r="S157" s="834" t="s">
        <v>497</v>
      </c>
      <c r="T157" s="835"/>
      <c r="U157" s="835"/>
      <c r="V157" s="835"/>
      <c r="W157" s="835"/>
      <c r="X157" s="835"/>
      <c r="Y157" s="835"/>
      <c r="Z157" s="835"/>
      <c r="AA157" s="835"/>
      <c r="AB157" s="835"/>
      <c r="AC157" s="836"/>
      <c r="AD157" s="507" t="str">
        <f>IF(AND(FIO&lt;&gt;"",AJ157="",AQ157="",AX157=""),0,IF($X$17="первая","Не  запол- нять !",""))</f>
        <v/>
      </c>
      <c r="AE157" s="508"/>
      <c r="AF157" s="508"/>
      <c r="AG157" s="508"/>
      <c r="AH157" s="508"/>
      <c r="AI157" s="509"/>
      <c r="AJ157" s="629"/>
      <c r="AK157" s="630"/>
      <c r="AL157" s="630"/>
      <c r="AM157" s="630"/>
      <c r="AN157" s="630"/>
      <c r="AO157" s="630"/>
      <c r="AP157" s="631"/>
      <c r="AQ157" s="629"/>
      <c r="AR157" s="630"/>
      <c r="AS157" s="630"/>
      <c r="AT157" s="630"/>
      <c r="AU157" s="630"/>
      <c r="AV157" s="630"/>
      <c r="AW157" s="631"/>
      <c r="AX157" s="629"/>
      <c r="AY157" s="630"/>
      <c r="AZ157" s="630"/>
      <c r="BA157" s="630"/>
      <c r="BB157" s="630"/>
      <c r="BC157" s="630"/>
      <c r="BD157" s="630"/>
      <c r="BE157" s="631"/>
      <c r="BF157" s="93"/>
      <c r="BG157" s="691">
        <f>IF($X$17="первая",0,MAX(AD157:BE161))</f>
        <v>0</v>
      </c>
      <c r="BH157" s="692">
        <v>100</v>
      </c>
      <c r="BI157" s="690"/>
      <c r="BJ157" s="55"/>
    </row>
    <row r="158" spans="1:102" ht="12.75" customHeight="1" x14ac:dyDescent="0.2">
      <c r="A158" s="585"/>
      <c r="B158" s="586"/>
      <c r="C158" s="830"/>
      <c r="D158" s="831"/>
      <c r="E158" s="831"/>
      <c r="F158" s="831"/>
      <c r="G158" s="831"/>
      <c r="H158" s="831"/>
      <c r="I158" s="831"/>
      <c r="J158" s="831"/>
      <c r="K158" s="831"/>
      <c r="L158" s="831"/>
      <c r="M158" s="831"/>
      <c r="N158" s="831"/>
      <c r="O158" s="831"/>
      <c r="P158" s="831"/>
      <c r="Q158" s="831"/>
      <c r="R158" s="831"/>
      <c r="S158" s="837"/>
      <c r="T158" s="838"/>
      <c r="U158" s="838"/>
      <c r="V158" s="838"/>
      <c r="W158" s="838"/>
      <c r="X158" s="838"/>
      <c r="Y158" s="838"/>
      <c r="Z158" s="838"/>
      <c r="AA158" s="838"/>
      <c r="AB158" s="838"/>
      <c r="AC158" s="839"/>
      <c r="AD158" s="825"/>
      <c r="AE158" s="826"/>
      <c r="AF158" s="826"/>
      <c r="AG158" s="826"/>
      <c r="AH158" s="826"/>
      <c r="AI158" s="827"/>
      <c r="AJ158" s="632"/>
      <c r="AK158" s="633"/>
      <c r="AL158" s="633"/>
      <c r="AM158" s="633"/>
      <c r="AN158" s="633"/>
      <c r="AO158" s="633"/>
      <c r="AP158" s="634"/>
      <c r="AQ158" s="632"/>
      <c r="AR158" s="633"/>
      <c r="AS158" s="633"/>
      <c r="AT158" s="633"/>
      <c r="AU158" s="633"/>
      <c r="AV158" s="633"/>
      <c r="AW158" s="634"/>
      <c r="AX158" s="632"/>
      <c r="AY158" s="633"/>
      <c r="AZ158" s="633"/>
      <c r="BA158" s="633"/>
      <c r="BB158" s="633"/>
      <c r="BC158" s="633"/>
      <c r="BD158" s="633"/>
      <c r="BE158" s="634"/>
      <c r="BF158" s="93"/>
      <c r="BG158" s="691"/>
      <c r="BH158" s="692"/>
      <c r="BI158" s="690"/>
    </row>
    <row r="159" spans="1:102" ht="12.75" customHeight="1" x14ac:dyDescent="0.2">
      <c r="A159" s="585"/>
      <c r="B159" s="586"/>
      <c r="C159" s="830"/>
      <c r="D159" s="831"/>
      <c r="E159" s="831"/>
      <c r="F159" s="831"/>
      <c r="G159" s="831"/>
      <c r="H159" s="831"/>
      <c r="I159" s="831"/>
      <c r="J159" s="831"/>
      <c r="K159" s="831"/>
      <c r="L159" s="831"/>
      <c r="M159" s="831"/>
      <c r="N159" s="831"/>
      <c r="O159" s="831"/>
      <c r="P159" s="831"/>
      <c r="Q159" s="831"/>
      <c r="R159" s="831"/>
      <c r="S159" s="837"/>
      <c r="T159" s="838"/>
      <c r="U159" s="838"/>
      <c r="V159" s="838"/>
      <c r="W159" s="838"/>
      <c r="X159" s="838"/>
      <c r="Y159" s="838"/>
      <c r="Z159" s="838"/>
      <c r="AA159" s="838"/>
      <c r="AB159" s="838"/>
      <c r="AC159" s="839"/>
      <c r="AD159" s="825"/>
      <c r="AE159" s="826"/>
      <c r="AF159" s="826"/>
      <c r="AG159" s="826"/>
      <c r="AH159" s="826"/>
      <c r="AI159" s="827"/>
      <c r="AJ159" s="632"/>
      <c r="AK159" s="633"/>
      <c r="AL159" s="633"/>
      <c r="AM159" s="633"/>
      <c r="AN159" s="633"/>
      <c r="AO159" s="633"/>
      <c r="AP159" s="634"/>
      <c r="AQ159" s="632"/>
      <c r="AR159" s="633"/>
      <c r="AS159" s="633"/>
      <c r="AT159" s="633"/>
      <c r="AU159" s="633"/>
      <c r="AV159" s="633"/>
      <c r="AW159" s="634"/>
      <c r="AX159" s="632"/>
      <c r="AY159" s="633"/>
      <c r="AZ159" s="633"/>
      <c r="BA159" s="633"/>
      <c r="BB159" s="633"/>
      <c r="BC159" s="633"/>
      <c r="BD159" s="633"/>
      <c r="BE159" s="634"/>
      <c r="BF159" s="93"/>
      <c r="BG159" s="691"/>
      <c r="BH159" s="692"/>
      <c r="BI159" s="690"/>
    </row>
    <row r="160" spans="1:102" ht="12.75" customHeight="1" x14ac:dyDescent="0.2">
      <c r="A160" s="585"/>
      <c r="B160" s="586"/>
      <c r="C160" s="830"/>
      <c r="D160" s="831"/>
      <c r="E160" s="831"/>
      <c r="F160" s="831"/>
      <c r="G160" s="831"/>
      <c r="H160" s="831"/>
      <c r="I160" s="831"/>
      <c r="J160" s="831"/>
      <c r="K160" s="831"/>
      <c r="L160" s="831"/>
      <c r="M160" s="831"/>
      <c r="N160" s="831"/>
      <c r="O160" s="831"/>
      <c r="P160" s="831"/>
      <c r="Q160" s="831"/>
      <c r="R160" s="831"/>
      <c r="S160" s="837"/>
      <c r="T160" s="838"/>
      <c r="U160" s="838"/>
      <c r="V160" s="838"/>
      <c r="W160" s="838"/>
      <c r="X160" s="838"/>
      <c r="Y160" s="838"/>
      <c r="Z160" s="838"/>
      <c r="AA160" s="838"/>
      <c r="AB160" s="838"/>
      <c r="AC160" s="839"/>
      <c r="AD160" s="825"/>
      <c r="AE160" s="826"/>
      <c r="AF160" s="826"/>
      <c r="AG160" s="826"/>
      <c r="AH160" s="826"/>
      <c r="AI160" s="827"/>
      <c r="AJ160" s="632"/>
      <c r="AK160" s="633"/>
      <c r="AL160" s="633"/>
      <c r="AM160" s="633"/>
      <c r="AN160" s="633"/>
      <c r="AO160" s="633"/>
      <c r="AP160" s="634"/>
      <c r="AQ160" s="632"/>
      <c r="AR160" s="633"/>
      <c r="AS160" s="633"/>
      <c r="AT160" s="633"/>
      <c r="AU160" s="633"/>
      <c r="AV160" s="633"/>
      <c r="AW160" s="634"/>
      <c r="AX160" s="632"/>
      <c r="AY160" s="633"/>
      <c r="AZ160" s="633"/>
      <c r="BA160" s="633"/>
      <c r="BB160" s="633"/>
      <c r="BC160" s="633"/>
      <c r="BD160" s="633"/>
      <c r="BE160" s="634"/>
      <c r="BF160" s="93"/>
      <c r="BG160" s="691"/>
      <c r="BH160" s="692"/>
      <c r="BI160" s="690"/>
    </row>
    <row r="161" spans="1:62" ht="25.5" customHeight="1" x14ac:dyDescent="0.2">
      <c r="A161" s="588"/>
      <c r="B161" s="589"/>
      <c r="C161" s="832"/>
      <c r="D161" s="833"/>
      <c r="E161" s="833"/>
      <c r="F161" s="833"/>
      <c r="G161" s="833"/>
      <c r="H161" s="833"/>
      <c r="I161" s="833"/>
      <c r="J161" s="833"/>
      <c r="K161" s="833"/>
      <c r="L161" s="833"/>
      <c r="M161" s="833"/>
      <c r="N161" s="833"/>
      <c r="O161" s="833"/>
      <c r="P161" s="833"/>
      <c r="Q161" s="833"/>
      <c r="R161" s="833"/>
      <c r="S161" s="840"/>
      <c r="T161" s="841"/>
      <c r="U161" s="841"/>
      <c r="V161" s="841"/>
      <c r="W161" s="841"/>
      <c r="X161" s="841"/>
      <c r="Y161" s="841"/>
      <c r="Z161" s="841"/>
      <c r="AA161" s="841"/>
      <c r="AB161" s="841"/>
      <c r="AC161" s="842"/>
      <c r="AD161" s="510"/>
      <c r="AE161" s="511"/>
      <c r="AF161" s="511"/>
      <c r="AG161" s="511"/>
      <c r="AH161" s="511"/>
      <c r="AI161" s="512"/>
      <c r="AJ161" s="635"/>
      <c r="AK161" s="636"/>
      <c r="AL161" s="636"/>
      <c r="AM161" s="636"/>
      <c r="AN161" s="636"/>
      <c r="AO161" s="636"/>
      <c r="AP161" s="637"/>
      <c r="AQ161" s="635"/>
      <c r="AR161" s="636"/>
      <c r="AS161" s="636"/>
      <c r="AT161" s="636"/>
      <c r="AU161" s="636"/>
      <c r="AV161" s="636"/>
      <c r="AW161" s="637"/>
      <c r="AX161" s="635"/>
      <c r="AY161" s="636"/>
      <c r="AZ161" s="636"/>
      <c r="BA161" s="636"/>
      <c r="BB161" s="636"/>
      <c r="BC161" s="636"/>
      <c r="BD161" s="636"/>
      <c r="BE161" s="637"/>
      <c r="BF161" s="93"/>
      <c r="BG161" s="691"/>
      <c r="BH161" s="692"/>
      <c r="BI161" s="690"/>
    </row>
    <row r="162" spans="1:62" ht="12.75" customHeight="1" x14ac:dyDescent="0.2">
      <c r="A162" s="761"/>
      <c r="B162" s="761"/>
      <c r="C162" s="761"/>
      <c r="BF162" s="93"/>
      <c r="BH162" s="55"/>
      <c r="BI162" s="55"/>
    </row>
    <row r="163" spans="1:62" s="128" customFormat="1" ht="21" customHeight="1" x14ac:dyDescent="0.2">
      <c r="A163" s="735" t="s">
        <v>42</v>
      </c>
      <c r="B163" s="735"/>
      <c r="C163" s="735"/>
      <c r="D163" s="558" t="s">
        <v>38</v>
      </c>
      <c r="E163" s="558"/>
      <c r="F163" s="558"/>
      <c r="G163" s="558"/>
      <c r="H163" s="558"/>
      <c r="I163" s="558"/>
      <c r="J163" s="558"/>
      <c r="K163" s="558"/>
      <c r="L163" s="558"/>
      <c r="M163" s="558"/>
      <c r="N163" s="558"/>
      <c r="O163" s="558"/>
      <c r="P163" s="558"/>
      <c r="Q163" s="558"/>
      <c r="R163" s="558"/>
      <c r="S163" s="558"/>
      <c r="T163" s="558"/>
      <c r="U163" s="558"/>
      <c r="V163" s="558"/>
      <c r="W163" s="558"/>
      <c r="X163" s="558"/>
      <c r="Y163" s="558"/>
      <c r="Z163" s="558"/>
      <c r="AA163" s="558"/>
      <c r="AB163" s="558"/>
      <c r="AC163" s="558"/>
      <c r="AD163" s="558"/>
      <c r="AE163" s="558"/>
      <c r="AF163" s="558"/>
      <c r="AG163" s="558"/>
      <c r="AH163" s="558"/>
      <c r="AI163" s="558"/>
      <c r="AJ163" s="558"/>
      <c r="AK163" s="558"/>
      <c r="AL163" s="558"/>
      <c r="AM163" s="558"/>
      <c r="AN163" s="558"/>
      <c r="AO163" s="558"/>
      <c r="AP163" s="558"/>
      <c r="AQ163" s="558"/>
      <c r="AR163" s="558"/>
      <c r="AS163" s="558"/>
      <c r="AT163" s="558"/>
      <c r="AU163" s="558"/>
      <c r="AV163" s="558"/>
      <c r="AW163" s="558"/>
      <c r="AX163" s="558"/>
      <c r="AY163" s="558"/>
      <c r="AZ163" s="558"/>
      <c r="BA163" s="558"/>
      <c r="BB163" s="558"/>
      <c r="BC163" s="558"/>
      <c r="BD163" s="558"/>
      <c r="BE163" s="558"/>
      <c r="BF163" s="93"/>
      <c r="BG163" s="112"/>
      <c r="BJ163" s="104"/>
    </row>
    <row r="164" spans="1:62" s="128" customFormat="1" ht="5.25" customHeight="1" x14ac:dyDescent="0.2">
      <c r="A164" s="88"/>
      <c r="B164" s="88"/>
      <c r="C164" s="88"/>
      <c r="D164" s="8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93"/>
      <c r="BG164" s="112"/>
      <c r="BJ164" s="104"/>
    </row>
    <row r="165" spans="1:62" ht="12.75" customHeight="1" x14ac:dyDescent="0.2">
      <c r="A165" s="609" t="s">
        <v>162</v>
      </c>
      <c r="B165" s="610"/>
      <c r="C165" s="611"/>
      <c r="D165" s="615" t="s">
        <v>140</v>
      </c>
      <c r="E165" s="685"/>
      <c r="F165" s="685"/>
      <c r="G165" s="685"/>
      <c r="H165" s="685"/>
      <c r="I165" s="685"/>
      <c r="J165" s="685"/>
      <c r="K165" s="685"/>
      <c r="L165" s="685"/>
      <c r="M165" s="685"/>
      <c r="N165" s="685"/>
      <c r="O165" s="685"/>
      <c r="P165" s="685"/>
      <c r="Q165" s="685"/>
      <c r="R165" s="685"/>
      <c r="S165" s="685"/>
      <c r="T165" s="685"/>
      <c r="U165" s="685"/>
      <c r="V165" s="685"/>
      <c r="W165" s="685"/>
      <c r="X165" s="685"/>
      <c r="Y165" s="685"/>
      <c r="Z165" s="685"/>
      <c r="AA165" s="686"/>
      <c r="AB165" s="656" t="s">
        <v>249</v>
      </c>
      <c r="AC165" s="657"/>
      <c r="AD165" s="657"/>
      <c r="AE165" s="657"/>
      <c r="AF165" s="657"/>
      <c r="AG165" s="657"/>
      <c r="AH165" s="657"/>
      <c r="AI165" s="657"/>
      <c r="AJ165" s="657"/>
      <c r="AK165" s="657"/>
      <c r="AL165" s="657"/>
      <c r="AM165" s="657"/>
      <c r="AN165" s="657"/>
      <c r="AO165" s="657"/>
      <c r="AP165" s="657"/>
      <c r="AQ165" s="657"/>
      <c r="AR165" s="657"/>
      <c r="AS165" s="657"/>
      <c r="AT165" s="657"/>
      <c r="AU165" s="657"/>
      <c r="AV165" s="657"/>
      <c r="AW165" s="657"/>
      <c r="AX165" s="657"/>
      <c r="AY165" s="657"/>
      <c r="AZ165" s="657"/>
      <c r="BA165" s="657"/>
      <c r="BB165" s="657"/>
      <c r="BC165" s="657"/>
      <c r="BD165" s="657"/>
      <c r="BE165" s="658"/>
      <c r="BF165" s="93"/>
      <c r="BH165" s="55"/>
      <c r="BI165" s="55"/>
    </row>
    <row r="166" spans="1:62" ht="12.75" customHeight="1" x14ac:dyDescent="0.2">
      <c r="A166" s="612"/>
      <c r="B166" s="613"/>
      <c r="C166" s="614"/>
      <c r="D166" s="687"/>
      <c r="E166" s="688"/>
      <c r="F166" s="688"/>
      <c r="G166" s="688"/>
      <c r="H166" s="688"/>
      <c r="I166" s="688"/>
      <c r="J166" s="688"/>
      <c r="K166" s="688"/>
      <c r="L166" s="688"/>
      <c r="M166" s="688"/>
      <c r="N166" s="688"/>
      <c r="O166" s="688"/>
      <c r="P166" s="688"/>
      <c r="Q166" s="688"/>
      <c r="R166" s="688"/>
      <c r="S166" s="688"/>
      <c r="T166" s="688"/>
      <c r="U166" s="688"/>
      <c r="V166" s="688"/>
      <c r="W166" s="688"/>
      <c r="X166" s="688"/>
      <c r="Y166" s="688"/>
      <c r="Z166" s="688"/>
      <c r="AA166" s="689"/>
      <c r="AB166" s="622" t="s">
        <v>244</v>
      </c>
      <c r="AC166" s="623"/>
      <c r="AD166" s="623"/>
      <c r="AE166" s="623"/>
      <c r="AF166" s="623"/>
      <c r="AG166" s="623"/>
      <c r="AH166" s="623"/>
      <c r="AI166" s="623"/>
      <c r="AJ166" s="623"/>
      <c r="AK166" s="623"/>
      <c r="AL166" s="623"/>
      <c r="AM166" s="623"/>
      <c r="AN166" s="623"/>
      <c r="AO166" s="623"/>
      <c r="AP166" s="623"/>
      <c r="AQ166" s="623"/>
      <c r="AR166" s="623"/>
      <c r="AS166" s="623"/>
      <c r="AT166" s="623"/>
      <c r="AU166" s="623"/>
      <c r="AV166" s="623"/>
      <c r="AW166" s="623"/>
      <c r="AX166" s="623"/>
      <c r="AY166" s="623"/>
      <c r="AZ166" s="623"/>
      <c r="BA166" s="623"/>
      <c r="BB166" s="623"/>
      <c r="BC166" s="623"/>
      <c r="BD166" s="623"/>
      <c r="BE166" s="624"/>
      <c r="BF166" s="93"/>
      <c r="BH166" s="55"/>
      <c r="BI166" s="55"/>
    </row>
    <row r="167" spans="1:62" ht="12.75" customHeight="1" x14ac:dyDescent="0.2">
      <c r="A167" s="653"/>
      <c r="B167" s="654"/>
      <c r="C167" s="655"/>
      <c r="D167" s="795"/>
      <c r="E167" s="796"/>
      <c r="F167" s="796"/>
      <c r="G167" s="796"/>
      <c r="H167" s="796"/>
      <c r="I167" s="796"/>
      <c r="J167" s="796"/>
      <c r="K167" s="796"/>
      <c r="L167" s="796"/>
      <c r="M167" s="796"/>
      <c r="N167" s="796"/>
      <c r="O167" s="796"/>
      <c r="P167" s="796"/>
      <c r="Q167" s="796"/>
      <c r="R167" s="796"/>
      <c r="S167" s="796"/>
      <c r="T167" s="796"/>
      <c r="U167" s="796"/>
      <c r="V167" s="796"/>
      <c r="W167" s="796"/>
      <c r="X167" s="796"/>
      <c r="Y167" s="796"/>
      <c r="Z167" s="796"/>
      <c r="AA167" s="797"/>
      <c r="AB167" s="534">
        <v>0</v>
      </c>
      <c r="AC167" s="535"/>
      <c r="AD167" s="535"/>
      <c r="AE167" s="535"/>
      <c r="AF167" s="535"/>
      <c r="AG167" s="535"/>
      <c r="AH167" s="535"/>
      <c r="AI167" s="535"/>
      <c r="AJ167" s="535"/>
      <c r="AK167" s="536"/>
      <c r="AL167" s="534">
        <v>100</v>
      </c>
      <c r="AM167" s="535"/>
      <c r="AN167" s="535"/>
      <c r="AO167" s="535"/>
      <c r="AP167" s="535"/>
      <c r="AQ167" s="535"/>
      <c r="AR167" s="535"/>
      <c r="AS167" s="535"/>
      <c r="AT167" s="535"/>
      <c r="AU167" s="536"/>
      <c r="AV167" s="534">
        <v>150</v>
      </c>
      <c r="AW167" s="535"/>
      <c r="AX167" s="535"/>
      <c r="AY167" s="535"/>
      <c r="AZ167" s="535"/>
      <c r="BA167" s="535"/>
      <c r="BB167" s="535"/>
      <c r="BC167" s="535"/>
      <c r="BD167" s="535"/>
      <c r="BE167" s="536"/>
      <c r="BF167" s="93"/>
      <c r="BH167" s="55"/>
      <c r="BI167" s="55"/>
    </row>
    <row r="168" spans="1:62" ht="15" customHeight="1" x14ac:dyDescent="0.2">
      <c r="A168" s="798" t="s">
        <v>48</v>
      </c>
      <c r="B168" s="799"/>
      <c r="C168" s="800"/>
      <c r="D168" s="638" t="s">
        <v>391</v>
      </c>
      <c r="E168" s="685"/>
      <c r="F168" s="685"/>
      <c r="G168" s="685"/>
      <c r="H168" s="685"/>
      <c r="I168" s="685"/>
      <c r="J168" s="685"/>
      <c r="K168" s="685"/>
      <c r="L168" s="685"/>
      <c r="M168" s="685"/>
      <c r="N168" s="685"/>
      <c r="O168" s="685"/>
      <c r="P168" s="685"/>
      <c r="Q168" s="685"/>
      <c r="R168" s="685"/>
      <c r="S168" s="685"/>
      <c r="T168" s="685"/>
      <c r="U168" s="685"/>
      <c r="V168" s="685"/>
      <c r="W168" s="685"/>
      <c r="X168" s="685"/>
      <c r="Y168" s="685"/>
      <c r="Z168" s="685"/>
      <c r="AA168" s="686"/>
      <c r="AB168" s="824" t="s">
        <v>49</v>
      </c>
      <c r="AC168" s="824"/>
      <c r="AD168" s="824"/>
      <c r="AE168" s="824"/>
      <c r="AF168" s="824"/>
      <c r="AG168" s="824"/>
      <c r="AH168" s="824"/>
      <c r="AI168" s="824"/>
      <c r="AJ168" s="824"/>
      <c r="AK168" s="824"/>
      <c r="AL168" s="659" t="s">
        <v>392</v>
      </c>
      <c r="AM168" s="660"/>
      <c r="AN168" s="660"/>
      <c r="AO168" s="660"/>
      <c r="AP168" s="660"/>
      <c r="AQ168" s="660"/>
      <c r="AR168" s="660"/>
      <c r="AS168" s="660"/>
      <c r="AT168" s="660"/>
      <c r="AU168" s="661"/>
      <c r="AV168" s="659" t="s">
        <v>393</v>
      </c>
      <c r="AW168" s="660"/>
      <c r="AX168" s="660"/>
      <c r="AY168" s="660"/>
      <c r="AZ168" s="660"/>
      <c r="BA168" s="660"/>
      <c r="BB168" s="660"/>
      <c r="BC168" s="660"/>
      <c r="BD168" s="660"/>
      <c r="BE168" s="661"/>
      <c r="BF168" s="93"/>
      <c r="BH168" s="55"/>
      <c r="BI168" s="55"/>
    </row>
    <row r="169" spans="1:62" ht="30.75" customHeight="1" x14ac:dyDescent="0.2">
      <c r="A169" s="801"/>
      <c r="B169" s="802"/>
      <c r="C169" s="803"/>
      <c r="D169" s="687"/>
      <c r="E169" s="688"/>
      <c r="F169" s="688"/>
      <c r="G169" s="688"/>
      <c r="H169" s="688"/>
      <c r="I169" s="688"/>
      <c r="J169" s="688"/>
      <c r="K169" s="688"/>
      <c r="L169" s="688"/>
      <c r="M169" s="688"/>
      <c r="N169" s="688"/>
      <c r="O169" s="688"/>
      <c r="P169" s="688"/>
      <c r="Q169" s="688"/>
      <c r="R169" s="688"/>
      <c r="S169" s="688"/>
      <c r="T169" s="688"/>
      <c r="U169" s="688"/>
      <c r="V169" s="688"/>
      <c r="W169" s="688"/>
      <c r="X169" s="688"/>
      <c r="Y169" s="688"/>
      <c r="Z169" s="688"/>
      <c r="AA169" s="689"/>
      <c r="AB169" s="824"/>
      <c r="AC169" s="824"/>
      <c r="AD169" s="824"/>
      <c r="AE169" s="824"/>
      <c r="AF169" s="824"/>
      <c r="AG169" s="824"/>
      <c r="AH169" s="824"/>
      <c r="AI169" s="824"/>
      <c r="AJ169" s="824"/>
      <c r="AK169" s="824"/>
      <c r="AL169" s="559"/>
      <c r="AM169" s="560"/>
      <c r="AN169" s="560"/>
      <c r="AO169" s="560"/>
      <c r="AP169" s="560"/>
      <c r="AQ169" s="560"/>
      <c r="AR169" s="560"/>
      <c r="AS169" s="560"/>
      <c r="AT169" s="560"/>
      <c r="AU169" s="662"/>
      <c r="AV169" s="559"/>
      <c r="AW169" s="560"/>
      <c r="AX169" s="560"/>
      <c r="AY169" s="560"/>
      <c r="AZ169" s="560"/>
      <c r="BA169" s="560"/>
      <c r="BB169" s="560"/>
      <c r="BC169" s="560"/>
      <c r="BD169" s="560"/>
      <c r="BE169" s="662"/>
      <c r="BF169" s="93"/>
      <c r="BH169" s="55"/>
      <c r="BI169" s="55"/>
    </row>
    <row r="170" spans="1:62" ht="4.5" customHeight="1" x14ac:dyDescent="0.2">
      <c r="A170" s="801"/>
      <c r="B170" s="802"/>
      <c r="C170" s="803"/>
      <c r="D170" s="755" t="s">
        <v>394</v>
      </c>
      <c r="E170" s="688"/>
      <c r="F170" s="688"/>
      <c r="G170" s="688"/>
      <c r="H170" s="688"/>
      <c r="I170" s="688"/>
      <c r="J170" s="688"/>
      <c r="K170" s="688"/>
      <c r="L170" s="688"/>
      <c r="M170" s="688"/>
      <c r="N170" s="688"/>
      <c r="O170" s="688"/>
      <c r="P170" s="688"/>
      <c r="Q170" s="688"/>
      <c r="R170" s="688"/>
      <c r="S170" s="688"/>
      <c r="T170" s="688"/>
      <c r="U170" s="688"/>
      <c r="V170" s="688"/>
      <c r="W170" s="688"/>
      <c r="X170" s="688"/>
      <c r="Y170" s="688"/>
      <c r="Z170" s="688"/>
      <c r="AA170" s="689"/>
      <c r="AB170" s="824"/>
      <c r="AC170" s="824"/>
      <c r="AD170" s="824"/>
      <c r="AE170" s="824"/>
      <c r="AF170" s="824"/>
      <c r="AG170" s="824"/>
      <c r="AH170" s="824"/>
      <c r="AI170" s="824"/>
      <c r="AJ170" s="824"/>
      <c r="AK170" s="824"/>
      <c r="AL170" s="731"/>
      <c r="AM170" s="732"/>
      <c r="AN170" s="732"/>
      <c r="AO170" s="732"/>
      <c r="AP170" s="732"/>
      <c r="AQ170" s="732"/>
      <c r="AR170" s="732"/>
      <c r="AS170" s="732"/>
      <c r="AT170" s="732"/>
      <c r="AU170" s="733"/>
      <c r="AV170" s="731"/>
      <c r="AW170" s="732"/>
      <c r="AX170" s="732"/>
      <c r="AY170" s="732"/>
      <c r="AZ170" s="732"/>
      <c r="BA170" s="732"/>
      <c r="BB170" s="732"/>
      <c r="BC170" s="732"/>
      <c r="BD170" s="732"/>
      <c r="BE170" s="733"/>
      <c r="BF170" s="93"/>
      <c r="BH170" s="60"/>
      <c r="BI170" s="61" t="s">
        <v>36</v>
      </c>
    </row>
    <row r="171" spans="1:62" ht="12.75" customHeight="1" x14ac:dyDescent="0.2">
      <c r="A171" s="801"/>
      <c r="B171" s="802"/>
      <c r="C171" s="803"/>
      <c r="D171" s="687"/>
      <c r="E171" s="688"/>
      <c r="F171" s="688"/>
      <c r="G171" s="688"/>
      <c r="H171" s="688"/>
      <c r="I171" s="688"/>
      <c r="J171" s="688"/>
      <c r="K171" s="688"/>
      <c r="L171" s="688"/>
      <c r="M171" s="688"/>
      <c r="N171" s="688"/>
      <c r="O171" s="688"/>
      <c r="P171" s="688"/>
      <c r="Q171" s="688"/>
      <c r="R171" s="688"/>
      <c r="S171" s="688"/>
      <c r="T171" s="688"/>
      <c r="U171" s="688"/>
      <c r="V171" s="688"/>
      <c r="W171" s="688"/>
      <c r="X171" s="688"/>
      <c r="Y171" s="688"/>
      <c r="Z171" s="688"/>
      <c r="AA171" s="689"/>
      <c r="AB171" s="507" t="str">
        <f>IF(AND(AL171="",AV171=""),IF(FIO="","",0),"")</f>
        <v/>
      </c>
      <c r="AC171" s="508"/>
      <c r="AD171" s="508"/>
      <c r="AE171" s="508"/>
      <c r="AF171" s="508"/>
      <c r="AG171" s="508"/>
      <c r="AH171" s="508"/>
      <c r="AI171" s="508"/>
      <c r="AJ171" s="508"/>
      <c r="AK171" s="509"/>
      <c r="AL171" s="498"/>
      <c r="AM171" s="499"/>
      <c r="AN171" s="499"/>
      <c r="AO171" s="499"/>
      <c r="AP171" s="499"/>
      <c r="AQ171" s="499"/>
      <c r="AR171" s="499"/>
      <c r="AS171" s="499"/>
      <c r="AT171" s="499"/>
      <c r="AU171" s="500"/>
      <c r="AV171" s="498"/>
      <c r="AW171" s="499"/>
      <c r="AX171" s="499"/>
      <c r="AY171" s="499"/>
      <c r="AZ171" s="499"/>
      <c r="BA171" s="499"/>
      <c r="BB171" s="499"/>
      <c r="BC171" s="499"/>
      <c r="BD171" s="499"/>
      <c r="BE171" s="500"/>
      <c r="BF171" s="93"/>
      <c r="BG171" s="112">
        <f>MAX(AB171:BE172)</f>
        <v>0</v>
      </c>
      <c r="BH171" s="130">
        <v>150</v>
      </c>
      <c r="BI171" s="81"/>
    </row>
    <row r="172" spans="1:62" ht="12.75" customHeight="1" x14ac:dyDescent="0.2">
      <c r="A172" s="804"/>
      <c r="B172" s="805"/>
      <c r="C172" s="806"/>
      <c r="D172" s="795"/>
      <c r="E172" s="796"/>
      <c r="F172" s="796"/>
      <c r="G172" s="796"/>
      <c r="H172" s="796"/>
      <c r="I172" s="796"/>
      <c r="J172" s="796"/>
      <c r="K172" s="796"/>
      <c r="L172" s="796"/>
      <c r="M172" s="796"/>
      <c r="N172" s="796"/>
      <c r="O172" s="796"/>
      <c r="P172" s="796"/>
      <c r="Q172" s="796"/>
      <c r="R172" s="796"/>
      <c r="S172" s="796"/>
      <c r="T172" s="796"/>
      <c r="U172" s="796"/>
      <c r="V172" s="796"/>
      <c r="W172" s="796"/>
      <c r="X172" s="796"/>
      <c r="Y172" s="796"/>
      <c r="Z172" s="796"/>
      <c r="AA172" s="797"/>
      <c r="AB172" s="510"/>
      <c r="AC172" s="511"/>
      <c r="AD172" s="511"/>
      <c r="AE172" s="511"/>
      <c r="AF172" s="511"/>
      <c r="AG172" s="511"/>
      <c r="AH172" s="511"/>
      <c r="AI172" s="511"/>
      <c r="AJ172" s="511"/>
      <c r="AK172" s="512"/>
      <c r="AL172" s="501"/>
      <c r="AM172" s="502"/>
      <c r="AN172" s="502"/>
      <c r="AO172" s="502"/>
      <c r="AP172" s="502"/>
      <c r="AQ172" s="502"/>
      <c r="AR172" s="502"/>
      <c r="AS172" s="502"/>
      <c r="AT172" s="502"/>
      <c r="AU172" s="503"/>
      <c r="AV172" s="501"/>
      <c r="AW172" s="502"/>
      <c r="AX172" s="502"/>
      <c r="AY172" s="502"/>
      <c r="AZ172" s="502"/>
      <c r="BA172" s="502"/>
      <c r="BB172" s="502"/>
      <c r="BC172" s="502"/>
      <c r="BD172" s="502"/>
      <c r="BE172" s="503"/>
      <c r="BF172" s="93"/>
      <c r="BH172" s="128"/>
      <c r="BI172" s="128"/>
    </row>
    <row r="173" spans="1:62" ht="12.75" customHeight="1" x14ac:dyDescent="0.2">
      <c r="A173" s="49"/>
      <c r="B173" s="41"/>
      <c r="C173" s="50"/>
      <c r="D173" s="121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2"/>
      <c r="BF173" s="93"/>
      <c r="BH173" s="128"/>
      <c r="BI173" s="128"/>
    </row>
    <row r="174" spans="1:62" ht="12.75" customHeight="1" x14ac:dyDescent="0.2">
      <c r="A174" s="609" t="s">
        <v>162</v>
      </c>
      <c r="B174" s="610"/>
      <c r="C174" s="611"/>
      <c r="D174" s="615" t="s">
        <v>140</v>
      </c>
      <c r="E174" s="616"/>
      <c r="F174" s="616"/>
      <c r="G174" s="616"/>
      <c r="H174" s="616"/>
      <c r="I174" s="616"/>
      <c r="J174" s="616"/>
      <c r="K174" s="616"/>
      <c r="L174" s="616"/>
      <c r="M174" s="616"/>
      <c r="N174" s="616"/>
      <c r="O174" s="616"/>
      <c r="P174" s="616"/>
      <c r="Q174" s="616"/>
      <c r="R174" s="616"/>
      <c r="S174" s="616"/>
      <c r="T174" s="616"/>
      <c r="U174" s="616"/>
      <c r="V174" s="616"/>
      <c r="W174" s="616"/>
      <c r="X174" s="712"/>
      <c r="Y174" s="656" t="s">
        <v>249</v>
      </c>
      <c r="Z174" s="657"/>
      <c r="AA174" s="657"/>
      <c r="AB174" s="657"/>
      <c r="AC174" s="657"/>
      <c r="AD174" s="657"/>
      <c r="AE174" s="657"/>
      <c r="AF174" s="657"/>
      <c r="AG174" s="657"/>
      <c r="AH174" s="657"/>
      <c r="AI174" s="657"/>
      <c r="AJ174" s="657"/>
      <c r="AK174" s="657"/>
      <c r="AL174" s="657"/>
      <c r="AM174" s="657"/>
      <c r="AN174" s="657"/>
      <c r="AO174" s="657"/>
      <c r="AP174" s="657"/>
      <c r="AQ174" s="657"/>
      <c r="AR174" s="657"/>
      <c r="AS174" s="657"/>
      <c r="AT174" s="657"/>
      <c r="AU174" s="657"/>
      <c r="AV174" s="657"/>
      <c r="AW174" s="657"/>
      <c r="AX174" s="657"/>
      <c r="AY174" s="657"/>
      <c r="AZ174" s="657"/>
      <c r="BA174" s="657"/>
      <c r="BB174" s="657"/>
      <c r="BC174" s="657"/>
      <c r="BD174" s="657"/>
      <c r="BE174" s="658"/>
      <c r="BF174" s="93"/>
      <c r="BG174" s="128"/>
      <c r="BH174" s="128"/>
      <c r="BI174" s="128"/>
      <c r="BJ174" s="55"/>
    </row>
    <row r="175" spans="1:62" ht="12.75" customHeight="1" x14ac:dyDescent="0.2">
      <c r="A175" s="612"/>
      <c r="B175" s="613"/>
      <c r="C175" s="614"/>
      <c r="D175" s="617"/>
      <c r="E175" s="618"/>
      <c r="F175" s="618"/>
      <c r="G175" s="618"/>
      <c r="H175" s="618"/>
      <c r="I175" s="618"/>
      <c r="J175" s="618"/>
      <c r="K175" s="618"/>
      <c r="L175" s="618"/>
      <c r="M175" s="618"/>
      <c r="N175" s="618"/>
      <c r="O175" s="618"/>
      <c r="P175" s="618"/>
      <c r="Q175" s="618"/>
      <c r="R175" s="618"/>
      <c r="S175" s="618"/>
      <c r="T175" s="618"/>
      <c r="U175" s="618"/>
      <c r="V175" s="618"/>
      <c r="W175" s="618"/>
      <c r="X175" s="713"/>
      <c r="Y175" s="647" t="s">
        <v>141</v>
      </c>
      <c r="Z175" s="648"/>
      <c r="AA175" s="648"/>
      <c r="AB175" s="648"/>
      <c r="AC175" s="648"/>
      <c r="AD175" s="648"/>
      <c r="AE175" s="648"/>
      <c r="AF175" s="648"/>
      <c r="AG175" s="648"/>
      <c r="AH175" s="648"/>
      <c r="AI175" s="648"/>
      <c r="AJ175" s="648"/>
      <c r="AK175" s="648"/>
      <c r="AL175" s="648"/>
      <c r="AM175" s="648"/>
      <c r="AN175" s="648"/>
      <c r="AO175" s="648"/>
      <c r="AP175" s="648"/>
      <c r="AQ175" s="648"/>
      <c r="AR175" s="648"/>
      <c r="AS175" s="648"/>
      <c r="AT175" s="648"/>
      <c r="AU175" s="648"/>
      <c r="AV175" s="648"/>
      <c r="AW175" s="648"/>
      <c r="AX175" s="648"/>
      <c r="AY175" s="648"/>
      <c r="AZ175" s="648"/>
      <c r="BA175" s="648"/>
      <c r="BB175" s="648"/>
      <c r="BC175" s="648"/>
      <c r="BD175" s="648"/>
      <c r="BE175" s="649"/>
      <c r="BF175" s="93"/>
      <c r="BG175" s="128"/>
      <c r="BH175" s="128"/>
      <c r="BI175" s="128"/>
      <c r="BJ175" s="55"/>
    </row>
    <row r="176" spans="1:62" ht="12.75" customHeight="1" x14ac:dyDescent="0.2">
      <c r="A176" s="653"/>
      <c r="B176" s="654"/>
      <c r="C176" s="655"/>
      <c r="D176" s="714"/>
      <c r="E176" s="715"/>
      <c r="F176" s="715"/>
      <c r="G176" s="715"/>
      <c r="H176" s="715"/>
      <c r="I176" s="715"/>
      <c r="J176" s="715"/>
      <c r="K176" s="715"/>
      <c r="L176" s="715"/>
      <c r="M176" s="715"/>
      <c r="N176" s="715"/>
      <c r="O176" s="715"/>
      <c r="P176" s="715"/>
      <c r="Q176" s="715"/>
      <c r="R176" s="715"/>
      <c r="S176" s="715"/>
      <c r="T176" s="715"/>
      <c r="U176" s="715"/>
      <c r="V176" s="715"/>
      <c r="W176" s="715"/>
      <c r="X176" s="716"/>
      <c r="Y176" s="622"/>
      <c r="Z176" s="623"/>
      <c r="AA176" s="623"/>
      <c r="AB176" s="623"/>
      <c r="AC176" s="623"/>
      <c r="AD176" s="623"/>
      <c r="AE176" s="623"/>
      <c r="AF176" s="623"/>
      <c r="AG176" s="623"/>
      <c r="AH176" s="623"/>
      <c r="AI176" s="623"/>
      <c r="AJ176" s="623"/>
      <c r="AK176" s="623"/>
      <c r="AL176" s="623"/>
      <c r="AM176" s="623"/>
      <c r="AN176" s="623"/>
      <c r="AO176" s="623"/>
      <c r="AP176" s="623"/>
      <c r="AQ176" s="623"/>
      <c r="AR176" s="623"/>
      <c r="AS176" s="623"/>
      <c r="AT176" s="623"/>
      <c r="AU176" s="623"/>
      <c r="AV176" s="623"/>
      <c r="AW176" s="623"/>
      <c r="AX176" s="623"/>
      <c r="AY176" s="623"/>
      <c r="AZ176" s="623"/>
      <c r="BA176" s="623"/>
      <c r="BB176" s="623"/>
      <c r="BC176" s="623"/>
      <c r="BD176" s="623"/>
      <c r="BE176" s="624"/>
      <c r="BF176" s="93"/>
      <c r="BH176" s="128"/>
      <c r="BI176" s="128"/>
    </row>
    <row r="177" spans="1:62" ht="12.75" customHeight="1" x14ac:dyDescent="0.2">
      <c r="A177" s="798" t="s">
        <v>50</v>
      </c>
      <c r="B177" s="799"/>
      <c r="C177" s="800"/>
      <c r="D177" s="638" t="s">
        <v>245</v>
      </c>
      <c r="E177" s="639"/>
      <c r="F177" s="639"/>
      <c r="G177" s="639"/>
      <c r="H177" s="639"/>
      <c r="I177" s="639"/>
      <c r="J177" s="639"/>
      <c r="K177" s="639"/>
      <c r="L177" s="639"/>
      <c r="M177" s="639"/>
      <c r="N177" s="639"/>
      <c r="O177" s="639"/>
      <c r="P177" s="639"/>
      <c r="Q177" s="639"/>
      <c r="R177" s="639"/>
      <c r="S177" s="639"/>
      <c r="T177" s="639"/>
      <c r="U177" s="639"/>
      <c r="V177" s="639"/>
      <c r="W177" s="639"/>
      <c r="X177" s="640"/>
      <c r="Y177" s="513" t="s">
        <v>152</v>
      </c>
      <c r="Z177" s="514"/>
      <c r="AA177" s="514"/>
      <c r="AB177" s="514"/>
      <c r="AC177" s="519"/>
      <c r="AD177" s="513" t="s">
        <v>34</v>
      </c>
      <c r="AE177" s="514"/>
      <c r="AF177" s="514"/>
      <c r="AG177" s="514"/>
      <c r="AH177" s="514"/>
      <c r="AI177" s="514"/>
      <c r="AJ177" s="519"/>
      <c r="AK177" s="513" t="s">
        <v>35</v>
      </c>
      <c r="AL177" s="514"/>
      <c r="AM177" s="514"/>
      <c r="AN177" s="514"/>
      <c r="AO177" s="514"/>
      <c r="AP177" s="514"/>
      <c r="AQ177" s="519"/>
      <c r="AR177" s="513" t="s">
        <v>143</v>
      </c>
      <c r="AS177" s="514"/>
      <c r="AT177" s="514"/>
      <c r="AU177" s="514"/>
      <c r="AV177" s="514"/>
      <c r="AW177" s="514"/>
      <c r="AX177" s="519"/>
      <c r="AY177" s="513" t="s">
        <v>51</v>
      </c>
      <c r="AZ177" s="514"/>
      <c r="BA177" s="514"/>
      <c r="BB177" s="514"/>
      <c r="BC177" s="514"/>
      <c r="BD177" s="514"/>
      <c r="BE177" s="519"/>
      <c r="BF177" s="93"/>
      <c r="BH177" s="128"/>
      <c r="BI177" s="128"/>
    </row>
    <row r="178" spans="1:62" ht="18" customHeight="1" x14ac:dyDescent="0.2">
      <c r="A178" s="801"/>
      <c r="B178" s="802"/>
      <c r="C178" s="803"/>
      <c r="D178" s="641"/>
      <c r="E178" s="642"/>
      <c r="F178" s="642"/>
      <c r="G178" s="642"/>
      <c r="H178" s="642"/>
      <c r="I178" s="642"/>
      <c r="J178" s="642"/>
      <c r="K178" s="642"/>
      <c r="L178" s="642"/>
      <c r="M178" s="642"/>
      <c r="N178" s="642"/>
      <c r="O178" s="642"/>
      <c r="P178" s="642"/>
      <c r="Q178" s="642"/>
      <c r="R178" s="642"/>
      <c r="S178" s="642"/>
      <c r="T178" s="642"/>
      <c r="U178" s="642"/>
      <c r="V178" s="642"/>
      <c r="W178" s="642"/>
      <c r="X178" s="643"/>
      <c r="Y178" s="515"/>
      <c r="Z178" s="516"/>
      <c r="AA178" s="516"/>
      <c r="AB178" s="516"/>
      <c r="AC178" s="520"/>
      <c r="AD178" s="515"/>
      <c r="AE178" s="516"/>
      <c r="AF178" s="516"/>
      <c r="AG178" s="516"/>
      <c r="AH178" s="516"/>
      <c r="AI178" s="516"/>
      <c r="AJ178" s="520"/>
      <c r="AK178" s="515"/>
      <c r="AL178" s="516"/>
      <c r="AM178" s="516"/>
      <c r="AN178" s="516"/>
      <c r="AO178" s="516"/>
      <c r="AP178" s="516"/>
      <c r="AQ178" s="520"/>
      <c r="AR178" s="515"/>
      <c r="AS178" s="516"/>
      <c r="AT178" s="516"/>
      <c r="AU178" s="516"/>
      <c r="AV178" s="516"/>
      <c r="AW178" s="516"/>
      <c r="AX178" s="520"/>
      <c r="AY178" s="515"/>
      <c r="AZ178" s="516"/>
      <c r="BA178" s="516"/>
      <c r="BB178" s="516"/>
      <c r="BC178" s="516"/>
      <c r="BD178" s="516"/>
      <c r="BE178" s="520"/>
      <c r="BF178" s="93"/>
      <c r="BH178" s="128"/>
      <c r="BI178" s="128"/>
    </row>
    <row r="179" spans="1:62" ht="12.75" customHeight="1" x14ac:dyDescent="0.2">
      <c r="A179" s="801"/>
      <c r="B179" s="802"/>
      <c r="C179" s="803"/>
      <c r="D179" s="641"/>
      <c r="E179" s="642"/>
      <c r="F179" s="642"/>
      <c r="G179" s="642"/>
      <c r="H179" s="642"/>
      <c r="I179" s="642"/>
      <c r="J179" s="642"/>
      <c r="K179" s="642"/>
      <c r="L179" s="642"/>
      <c r="M179" s="642"/>
      <c r="N179" s="642"/>
      <c r="O179" s="642"/>
      <c r="P179" s="642"/>
      <c r="Q179" s="642"/>
      <c r="R179" s="642"/>
      <c r="S179" s="642"/>
      <c r="T179" s="642"/>
      <c r="U179" s="642"/>
      <c r="V179" s="642"/>
      <c r="W179" s="642"/>
      <c r="X179" s="643"/>
      <c r="Y179" s="515" t="s">
        <v>395</v>
      </c>
      <c r="Z179" s="516"/>
      <c r="AA179" s="516"/>
      <c r="AB179" s="516"/>
      <c r="AC179" s="520"/>
      <c r="AD179" s="521"/>
      <c r="AE179" s="522"/>
      <c r="AF179" s="522"/>
      <c r="AG179" s="522"/>
      <c r="AH179" s="522"/>
      <c r="AI179" s="522"/>
      <c r="AJ179" s="522"/>
      <c r="AK179" s="521" t="s">
        <v>495</v>
      </c>
      <c r="AL179" s="522"/>
      <c r="AM179" s="522"/>
      <c r="AN179" s="522"/>
      <c r="AO179" s="522"/>
      <c r="AP179" s="522"/>
      <c r="AQ179" s="523"/>
      <c r="AR179" s="521" t="s">
        <v>55</v>
      </c>
      <c r="AS179" s="522"/>
      <c r="AT179" s="522"/>
      <c r="AU179" s="522"/>
      <c r="AV179" s="522"/>
      <c r="AW179" s="522"/>
      <c r="AX179" s="523"/>
      <c r="AY179" s="521" t="s">
        <v>56</v>
      </c>
      <c r="AZ179" s="522"/>
      <c r="BA179" s="522"/>
      <c r="BB179" s="522"/>
      <c r="BC179" s="522"/>
      <c r="BD179" s="522"/>
      <c r="BE179" s="523"/>
      <c r="BF179" s="93"/>
      <c r="BH179" s="128"/>
      <c r="BI179" s="128"/>
    </row>
    <row r="180" spans="1:62" ht="12.75" customHeight="1" x14ac:dyDescent="0.2">
      <c r="A180" s="801"/>
      <c r="B180" s="802"/>
      <c r="C180" s="803"/>
      <c r="D180" s="641"/>
      <c r="E180" s="642"/>
      <c r="F180" s="642"/>
      <c r="G180" s="642"/>
      <c r="H180" s="642"/>
      <c r="I180" s="642"/>
      <c r="J180" s="642"/>
      <c r="K180" s="642"/>
      <c r="L180" s="642"/>
      <c r="M180" s="642"/>
      <c r="N180" s="642"/>
      <c r="O180" s="642"/>
      <c r="P180" s="642"/>
      <c r="Q180" s="642"/>
      <c r="R180" s="642"/>
      <c r="S180" s="642"/>
      <c r="T180" s="642"/>
      <c r="U180" s="642"/>
      <c r="V180" s="642"/>
      <c r="W180" s="642"/>
      <c r="X180" s="643"/>
      <c r="Y180" s="515"/>
      <c r="Z180" s="516"/>
      <c r="AA180" s="516"/>
      <c r="AB180" s="516"/>
      <c r="AC180" s="520"/>
      <c r="AD180" s="521"/>
      <c r="AE180" s="522"/>
      <c r="AF180" s="522"/>
      <c r="AG180" s="522"/>
      <c r="AH180" s="522"/>
      <c r="AI180" s="522"/>
      <c r="AJ180" s="522"/>
      <c r="AK180" s="521" t="s">
        <v>494</v>
      </c>
      <c r="AL180" s="522"/>
      <c r="AM180" s="522"/>
      <c r="AN180" s="522"/>
      <c r="AO180" s="522"/>
      <c r="AP180" s="522"/>
      <c r="AQ180" s="523"/>
      <c r="AR180" s="521" t="s">
        <v>387</v>
      </c>
      <c r="AS180" s="522"/>
      <c r="AT180" s="522"/>
      <c r="AU180" s="522"/>
      <c r="AV180" s="522"/>
      <c r="AW180" s="522"/>
      <c r="AX180" s="523"/>
      <c r="AY180" s="521" t="s">
        <v>396</v>
      </c>
      <c r="AZ180" s="522"/>
      <c r="BA180" s="522"/>
      <c r="BB180" s="522"/>
      <c r="BC180" s="522"/>
      <c r="BD180" s="522"/>
      <c r="BE180" s="523"/>
      <c r="BF180" s="93"/>
      <c r="BH180" s="128"/>
      <c r="BI180" s="128"/>
    </row>
    <row r="181" spans="1:62" ht="12.75" customHeight="1" x14ac:dyDescent="0.2">
      <c r="A181" s="801"/>
      <c r="B181" s="802"/>
      <c r="C181" s="803"/>
      <c r="D181" s="641"/>
      <c r="E181" s="642"/>
      <c r="F181" s="642"/>
      <c r="G181" s="642"/>
      <c r="H181" s="642"/>
      <c r="I181" s="642"/>
      <c r="J181" s="642"/>
      <c r="K181" s="642"/>
      <c r="L181" s="642"/>
      <c r="M181" s="642"/>
      <c r="N181" s="642"/>
      <c r="O181" s="642"/>
      <c r="P181" s="642"/>
      <c r="Q181" s="642"/>
      <c r="R181" s="642"/>
      <c r="S181" s="642"/>
      <c r="T181" s="642"/>
      <c r="U181" s="642"/>
      <c r="V181" s="642"/>
      <c r="W181" s="642"/>
      <c r="X181" s="643"/>
      <c r="Y181" s="515"/>
      <c r="Z181" s="516"/>
      <c r="AA181" s="516"/>
      <c r="AB181" s="516"/>
      <c r="AC181" s="520"/>
      <c r="AD181" s="521" t="s">
        <v>389</v>
      </c>
      <c r="AE181" s="522"/>
      <c r="AF181" s="522"/>
      <c r="AG181" s="522"/>
      <c r="AH181" s="522"/>
      <c r="AI181" s="522"/>
      <c r="AJ181" s="523"/>
      <c r="AK181" s="521" t="s">
        <v>386</v>
      </c>
      <c r="AL181" s="522"/>
      <c r="AM181" s="522"/>
      <c r="AN181" s="522"/>
      <c r="AO181" s="522"/>
      <c r="AP181" s="522"/>
      <c r="AQ181" s="523"/>
      <c r="AR181" s="521" t="s">
        <v>388</v>
      </c>
      <c r="AS181" s="522"/>
      <c r="AT181" s="522"/>
      <c r="AU181" s="522"/>
      <c r="AV181" s="522"/>
      <c r="AW181" s="522"/>
      <c r="AX181" s="523"/>
      <c r="AY181" s="521"/>
      <c r="AZ181" s="522"/>
      <c r="BA181" s="522"/>
      <c r="BB181" s="522"/>
      <c r="BC181" s="522"/>
      <c r="BD181" s="522"/>
      <c r="BE181" s="523"/>
      <c r="BF181" s="93"/>
      <c r="BH181" s="128"/>
      <c r="BI181" s="128"/>
    </row>
    <row r="182" spans="1:62" ht="21" customHeight="1" x14ac:dyDescent="0.2">
      <c r="A182" s="801"/>
      <c r="B182" s="802"/>
      <c r="C182" s="803"/>
      <c r="D182" s="641"/>
      <c r="E182" s="642"/>
      <c r="F182" s="642"/>
      <c r="G182" s="642"/>
      <c r="H182" s="642"/>
      <c r="I182" s="642"/>
      <c r="J182" s="642"/>
      <c r="K182" s="642"/>
      <c r="L182" s="642"/>
      <c r="M182" s="642"/>
      <c r="N182" s="642"/>
      <c r="O182" s="642"/>
      <c r="P182" s="642"/>
      <c r="Q182" s="642"/>
      <c r="R182" s="642"/>
      <c r="S182" s="642"/>
      <c r="T182" s="642"/>
      <c r="U182" s="642"/>
      <c r="V182" s="642"/>
      <c r="W182" s="642"/>
      <c r="X182" s="643"/>
      <c r="Y182" s="515"/>
      <c r="Z182" s="516"/>
      <c r="AA182" s="516"/>
      <c r="AB182" s="516"/>
      <c r="AC182" s="520"/>
      <c r="AD182" s="521"/>
      <c r="AE182" s="522"/>
      <c r="AF182" s="522"/>
      <c r="AG182" s="522"/>
      <c r="AH182" s="522"/>
      <c r="AI182" s="522"/>
      <c r="AJ182" s="523"/>
      <c r="AK182" s="521"/>
      <c r="AL182" s="522"/>
      <c r="AM182" s="522"/>
      <c r="AN182" s="522"/>
      <c r="AO182" s="522"/>
      <c r="AP182" s="522"/>
      <c r="AQ182" s="523"/>
      <c r="AR182" s="521"/>
      <c r="AS182" s="522"/>
      <c r="AT182" s="522"/>
      <c r="AU182" s="522"/>
      <c r="AV182" s="522"/>
      <c r="AW182" s="522"/>
      <c r="AX182" s="523"/>
      <c r="AY182" s="521"/>
      <c r="AZ182" s="522"/>
      <c r="BA182" s="522"/>
      <c r="BB182" s="522"/>
      <c r="BC182" s="522"/>
      <c r="BD182" s="522"/>
      <c r="BE182" s="523"/>
      <c r="BF182" s="93"/>
      <c r="BH182" s="128"/>
      <c r="BI182" s="128"/>
    </row>
    <row r="183" spans="1:62" ht="31.5" customHeight="1" x14ac:dyDescent="0.2">
      <c r="A183" s="801"/>
      <c r="B183" s="802"/>
      <c r="C183" s="803"/>
      <c r="D183" s="807" t="s">
        <v>385</v>
      </c>
      <c r="E183" s="808"/>
      <c r="F183" s="808"/>
      <c r="G183" s="808"/>
      <c r="H183" s="808"/>
      <c r="I183" s="808"/>
      <c r="J183" s="808"/>
      <c r="K183" s="808"/>
      <c r="L183" s="808"/>
      <c r="M183" s="808"/>
      <c r="N183" s="808"/>
      <c r="O183" s="808"/>
      <c r="P183" s="808"/>
      <c r="Q183" s="808"/>
      <c r="R183" s="808"/>
      <c r="S183" s="808"/>
      <c r="T183" s="808"/>
      <c r="U183" s="808"/>
      <c r="V183" s="808"/>
      <c r="W183" s="808"/>
      <c r="X183" s="809"/>
      <c r="Y183" s="517"/>
      <c r="Z183" s="518"/>
      <c r="AA183" s="518"/>
      <c r="AB183" s="518"/>
      <c r="AC183" s="530"/>
      <c r="AD183" s="744"/>
      <c r="AE183" s="745"/>
      <c r="AF183" s="745"/>
      <c r="AG183" s="745"/>
      <c r="AH183" s="745"/>
      <c r="AI183" s="745"/>
      <c r="AJ183" s="745"/>
      <c r="AK183" s="540"/>
      <c r="AL183" s="541"/>
      <c r="AM183" s="541"/>
      <c r="AN183" s="541"/>
      <c r="AO183" s="541"/>
      <c r="AP183" s="541"/>
      <c r="AQ183" s="542"/>
      <c r="AR183" s="540"/>
      <c r="AS183" s="541"/>
      <c r="AT183" s="541"/>
      <c r="AU183" s="541"/>
      <c r="AV183" s="541"/>
      <c r="AW183" s="541"/>
      <c r="AX183" s="542"/>
      <c r="AY183" s="524"/>
      <c r="AZ183" s="525"/>
      <c r="BA183" s="525"/>
      <c r="BB183" s="525"/>
      <c r="BC183" s="525"/>
      <c r="BD183" s="525"/>
      <c r="BE183" s="526"/>
      <c r="BF183" s="93"/>
      <c r="BH183" s="128"/>
      <c r="BI183" s="128"/>
    </row>
    <row r="184" spans="1:62" ht="12.75" customHeight="1" x14ac:dyDescent="0.2">
      <c r="A184" s="801"/>
      <c r="B184" s="802"/>
      <c r="C184" s="803"/>
      <c r="D184" s="807"/>
      <c r="E184" s="808"/>
      <c r="F184" s="808"/>
      <c r="G184" s="808"/>
      <c r="H184" s="808"/>
      <c r="I184" s="808"/>
      <c r="J184" s="808"/>
      <c r="K184" s="808"/>
      <c r="L184" s="808"/>
      <c r="M184" s="808"/>
      <c r="N184" s="808"/>
      <c r="O184" s="808"/>
      <c r="P184" s="808"/>
      <c r="Q184" s="808"/>
      <c r="R184" s="808"/>
      <c r="S184" s="808"/>
      <c r="T184" s="808"/>
      <c r="U184" s="808"/>
      <c r="V184" s="808"/>
      <c r="W184" s="808"/>
      <c r="X184" s="809"/>
      <c r="Y184" s="794" t="str">
        <f>IF(AND(AD184="",AK184="",AR184="",AY184=""),IF(FIO="","",0),"")</f>
        <v/>
      </c>
      <c r="Z184" s="794"/>
      <c r="AA184" s="794"/>
      <c r="AB184" s="794"/>
      <c r="AC184" s="794"/>
      <c r="AD184" s="498"/>
      <c r="AE184" s="499"/>
      <c r="AF184" s="499"/>
      <c r="AG184" s="499"/>
      <c r="AH184" s="499"/>
      <c r="AI184" s="499"/>
      <c r="AJ184" s="500"/>
      <c r="AK184" s="498"/>
      <c r="AL184" s="499"/>
      <c r="AM184" s="499"/>
      <c r="AN184" s="499"/>
      <c r="AO184" s="499"/>
      <c r="AP184" s="499"/>
      <c r="AQ184" s="500"/>
      <c r="AR184" s="498"/>
      <c r="AS184" s="499"/>
      <c r="AT184" s="499"/>
      <c r="AU184" s="499"/>
      <c r="AV184" s="499"/>
      <c r="AW184" s="499"/>
      <c r="AX184" s="500"/>
      <c r="AY184" s="625"/>
      <c r="AZ184" s="625"/>
      <c r="BA184" s="625"/>
      <c r="BB184" s="625"/>
      <c r="BC184" s="625"/>
      <c r="BD184" s="625"/>
      <c r="BE184" s="625"/>
      <c r="BF184" s="93"/>
      <c r="BG184" s="112">
        <f>SUM(Y184:BE185)</f>
        <v>0</v>
      </c>
      <c r="BH184" s="130">
        <v>320</v>
      </c>
      <c r="BI184" s="81"/>
    </row>
    <row r="185" spans="1:62" ht="12.75" customHeight="1" x14ac:dyDescent="0.2">
      <c r="A185" s="804"/>
      <c r="B185" s="805"/>
      <c r="C185" s="806"/>
      <c r="D185" s="810"/>
      <c r="E185" s="811"/>
      <c r="F185" s="811"/>
      <c r="G185" s="811"/>
      <c r="H185" s="811"/>
      <c r="I185" s="811"/>
      <c r="J185" s="811"/>
      <c r="K185" s="811"/>
      <c r="L185" s="811"/>
      <c r="M185" s="811"/>
      <c r="N185" s="811"/>
      <c r="O185" s="811"/>
      <c r="P185" s="811"/>
      <c r="Q185" s="811"/>
      <c r="R185" s="811"/>
      <c r="S185" s="811"/>
      <c r="T185" s="811"/>
      <c r="U185" s="811"/>
      <c r="V185" s="811"/>
      <c r="W185" s="811"/>
      <c r="X185" s="812"/>
      <c r="Y185" s="794"/>
      <c r="Z185" s="794"/>
      <c r="AA185" s="794"/>
      <c r="AB185" s="794"/>
      <c r="AC185" s="794"/>
      <c r="AD185" s="501"/>
      <c r="AE185" s="502"/>
      <c r="AF185" s="502"/>
      <c r="AG185" s="502"/>
      <c r="AH185" s="502"/>
      <c r="AI185" s="502"/>
      <c r="AJ185" s="503"/>
      <c r="AK185" s="501"/>
      <c r="AL185" s="502"/>
      <c r="AM185" s="502"/>
      <c r="AN185" s="502"/>
      <c r="AO185" s="502"/>
      <c r="AP185" s="502"/>
      <c r="AQ185" s="503"/>
      <c r="AR185" s="501"/>
      <c r="AS185" s="502"/>
      <c r="AT185" s="502"/>
      <c r="AU185" s="502"/>
      <c r="AV185" s="502"/>
      <c r="AW185" s="502"/>
      <c r="AX185" s="503"/>
      <c r="AY185" s="625"/>
      <c r="AZ185" s="625"/>
      <c r="BA185" s="625"/>
      <c r="BB185" s="625"/>
      <c r="BC185" s="625"/>
      <c r="BD185" s="625"/>
      <c r="BE185" s="625"/>
      <c r="BF185" s="93"/>
      <c r="BG185" s="128"/>
      <c r="BH185" s="128"/>
      <c r="BI185" s="128"/>
    </row>
    <row r="186" spans="1:62" ht="12.75" customHeight="1" x14ac:dyDescent="0.2">
      <c r="A186" s="609" t="s">
        <v>162</v>
      </c>
      <c r="B186" s="610"/>
      <c r="C186" s="611"/>
      <c r="D186" s="615" t="s">
        <v>140</v>
      </c>
      <c r="E186" s="616"/>
      <c r="F186" s="616"/>
      <c r="G186" s="616"/>
      <c r="H186" s="616"/>
      <c r="I186" s="616"/>
      <c r="J186" s="616"/>
      <c r="K186" s="616"/>
      <c r="L186" s="616"/>
      <c r="M186" s="616"/>
      <c r="N186" s="616"/>
      <c r="O186" s="616"/>
      <c r="P186" s="616"/>
      <c r="Q186" s="616"/>
      <c r="R186" s="616"/>
      <c r="S186" s="616"/>
      <c r="T186" s="616"/>
      <c r="U186" s="616"/>
      <c r="V186" s="616"/>
      <c r="W186" s="616"/>
      <c r="X186" s="712"/>
      <c r="Y186" s="656" t="s">
        <v>249</v>
      </c>
      <c r="Z186" s="657"/>
      <c r="AA186" s="657"/>
      <c r="AB186" s="657"/>
      <c r="AC186" s="657"/>
      <c r="AD186" s="657"/>
      <c r="AE186" s="657"/>
      <c r="AF186" s="657"/>
      <c r="AG186" s="657"/>
      <c r="AH186" s="657"/>
      <c r="AI186" s="657"/>
      <c r="AJ186" s="657"/>
      <c r="AK186" s="657"/>
      <c r="AL186" s="657"/>
      <c r="AM186" s="657"/>
      <c r="AN186" s="657"/>
      <c r="AO186" s="657"/>
      <c r="AP186" s="657"/>
      <c r="AQ186" s="657"/>
      <c r="AR186" s="657"/>
      <c r="AS186" s="657"/>
      <c r="AT186" s="657"/>
      <c r="AU186" s="657"/>
      <c r="AV186" s="657"/>
      <c r="AW186" s="657"/>
      <c r="AX186" s="657"/>
      <c r="AY186" s="657"/>
      <c r="AZ186" s="657"/>
      <c r="BA186" s="657"/>
      <c r="BB186" s="657"/>
      <c r="BC186" s="657"/>
      <c r="BD186" s="657"/>
      <c r="BE186" s="658"/>
      <c r="BF186" s="93"/>
      <c r="BG186" s="128"/>
      <c r="BH186" s="128"/>
      <c r="BI186" s="128"/>
      <c r="BJ186" s="55"/>
    </row>
    <row r="187" spans="1:62" ht="12.75" customHeight="1" x14ac:dyDescent="0.2">
      <c r="A187" s="612"/>
      <c r="B187" s="613"/>
      <c r="C187" s="614"/>
      <c r="D187" s="617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713"/>
      <c r="Y187" s="622" t="s">
        <v>141</v>
      </c>
      <c r="Z187" s="623"/>
      <c r="AA187" s="623"/>
      <c r="AB187" s="623"/>
      <c r="AC187" s="623"/>
      <c r="AD187" s="623"/>
      <c r="AE187" s="623"/>
      <c r="AF187" s="623"/>
      <c r="AG187" s="623"/>
      <c r="AH187" s="623"/>
      <c r="AI187" s="623"/>
      <c r="AJ187" s="623"/>
      <c r="AK187" s="623"/>
      <c r="AL187" s="623"/>
      <c r="AM187" s="623"/>
      <c r="AN187" s="623"/>
      <c r="AO187" s="623"/>
      <c r="AP187" s="623"/>
      <c r="AQ187" s="623"/>
      <c r="AR187" s="623"/>
      <c r="AS187" s="623"/>
      <c r="AT187" s="623"/>
      <c r="AU187" s="623"/>
      <c r="AV187" s="623"/>
      <c r="AW187" s="623"/>
      <c r="AX187" s="623"/>
      <c r="AY187" s="623"/>
      <c r="AZ187" s="623"/>
      <c r="BA187" s="623"/>
      <c r="BB187" s="623"/>
      <c r="BC187" s="623"/>
      <c r="BD187" s="623"/>
      <c r="BE187" s="624"/>
      <c r="BF187" s="93"/>
      <c r="BG187" s="128"/>
      <c r="BH187" s="128"/>
      <c r="BI187" s="128"/>
      <c r="BJ187" s="55"/>
    </row>
    <row r="188" spans="1:62" ht="12.75" customHeight="1" x14ac:dyDescent="0.2">
      <c r="A188" s="653"/>
      <c r="B188" s="654"/>
      <c r="C188" s="655"/>
      <c r="D188" s="714"/>
      <c r="E188" s="715"/>
      <c r="F188" s="715"/>
      <c r="G188" s="715"/>
      <c r="H188" s="715"/>
      <c r="I188" s="715"/>
      <c r="J188" s="715"/>
      <c r="K188" s="715"/>
      <c r="L188" s="715"/>
      <c r="M188" s="715"/>
      <c r="N188" s="715"/>
      <c r="O188" s="715"/>
      <c r="P188" s="715"/>
      <c r="Q188" s="715"/>
      <c r="R188" s="715"/>
      <c r="S188" s="715"/>
      <c r="T188" s="715"/>
      <c r="U188" s="715"/>
      <c r="V188" s="715"/>
      <c r="W188" s="715"/>
      <c r="X188" s="716"/>
      <c r="Y188" s="534">
        <v>0</v>
      </c>
      <c r="Z188" s="535"/>
      <c r="AA188" s="535"/>
      <c r="AB188" s="535"/>
      <c r="AC188" s="536"/>
      <c r="AD188" s="843" t="s">
        <v>85</v>
      </c>
      <c r="AE188" s="844"/>
      <c r="AF188" s="844"/>
      <c r="AG188" s="844"/>
      <c r="AH188" s="844"/>
      <c r="AI188" s="844"/>
      <c r="AJ188" s="845"/>
      <c r="AK188" s="534" t="s">
        <v>499</v>
      </c>
      <c r="AL188" s="535"/>
      <c r="AM188" s="535"/>
      <c r="AN188" s="535"/>
      <c r="AO188" s="535"/>
      <c r="AP188" s="535"/>
      <c r="AQ188" s="536"/>
      <c r="AR188" s="534" t="s">
        <v>86</v>
      </c>
      <c r="AS188" s="535"/>
      <c r="AT188" s="535"/>
      <c r="AU188" s="535"/>
      <c r="AV188" s="535"/>
      <c r="AW188" s="535"/>
      <c r="AX188" s="536"/>
      <c r="AY188" s="534">
        <v>100</v>
      </c>
      <c r="AZ188" s="535"/>
      <c r="BA188" s="535"/>
      <c r="BB188" s="535"/>
      <c r="BC188" s="535"/>
      <c r="BD188" s="535"/>
      <c r="BE188" s="536"/>
      <c r="BF188" s="93"/>
      <c r="BH188" s="128"/>
      <c r="BI188" s="128"/>
    </row>
    <row r="189" spans="1:62" ht="12.75" customHeight="1" x14ac:dyDescent="0.2">
      <c r="A189" s="798" t="s">
        <v>29</v>
      </c>
      <c r="B189" s="799"/>
      <c r="C189" s="800"/>
      <c r="D189" s="638" t="s">
        <v>482</v>
      </c>
      <c r="E189" s="639"/>
      <c r="F189" s="639"/>
      <c r="G189" s="639"/>
      <c r="H189" s="639"/>
      <c r="I189" s="639"/>
      <c r="J189" s="639"/>
      <c r="K189" s="639"/>
      <c r="L189" s="639"/>
      <c r="M189" s="639"/>
      <c r="N189" s="639"/>
      <c r="O189" s="639"/>
      <c r="P189" s="639"/>
      <c r="Q189" s="639"/>
      <c r="R189" s="639"/>
      <c r="S189" s="639"/>
      <c r="T189" s="639"/>
      <c r="U189" s="639"/>
      <c r="V189" s="639"/>
      <c r="W189" s="639"/>
      <c r="X189" s="640"/>
      <c r="Y189" s="513" t="s">
        <v>397</v>
      </c>
      <c r="Z189" s="514"/>
      <c r="AA189" s="514"/>
      <c r="AB189" s="514"/>
      <c r="AC189" s="519"/>
      <c r="AD189" s="513" t="s">
        <v>34</v>
      </c>
      <c r="AE189" s="514"/>
      <c r="AF189" s="514"/>
      <c r="AG189" s="514"/>
      <c r="AH189" s="514"/>
      <c r="AI189" s="514"/>
      <c r="AJ189" s="519"/>
      <c r="AK189" s="513" t="s">
        <v>35</v>
      </c>
      <c r="AL189" s="514"/>
      <c r="AM189" s="514"/>
      <c r="AN189" s="514"/>
      <c r="AO189" s="514"/>
      <c r="AP189" s="514"/>
      <c r="AQ189" s="519"/>
      <c r="AR189" s="513" t="s">
        <v>143</v>
      </c>
      <c r="AS189" s="514"/>
      <c r="AT189" s="514"/>
      <c r="AU189" s="514"/>
      <c r="AV189" s="514"/>
      <c r="AW189" s="514"/>
      <c r="AX189" s="519"/>
      <c r="AY189" s="513" t="s">
        <v>145</v>
      </c>
      <c r="AZ189" s="514"/>
      <c r="BA189" s="514"/>
      <c r="BB189" s="514"/>
      <c r="BC189" s="514"/>
      <c r="BD189" s="514"/>
      <c r="BE189" s="519"/>
      <c r="BF189" s="93"/>
      <c r="BH189" s="128"/>
      <c r="BI189" s="128"/>
    </row>
    <row r="190" spans="1:62" ht="15" customHeight="1" x14ac:dyDescent="0.2">
      <c r="A190" s="801"/>
      <c r="B190" s="802"/>
      <c r="C190" s="803"/>
      <c r="D190" s="641"/>
      <c r="E190" s="642"/>
      <c r="F190" s="642"/>
      <c r="G190" s="642"/>
      <c r="H190" s="642"/>
      <c r="I190" s="642"/>
      <c r="J190" s="642"/>
      <c r="K190" s="642"/>
      <c r="L190" s="642"/>
      <c r="M190" s="642"/>
      <c r="N190" s="642"/>
      <c r="O190" s="642"/>
      <c r="P190" s="642"/>
      <c r="Q190" s="642"/>
      <c r="R190" s="642"/>
      <c r="S190" s="642"/>
      <c r="T190" s="642"/>
      <c r="U190" s="642"/>
      <c r="V190" s="642"/>
      <c r="W190" s="642"/>
      <c r="X190" s="643"/>
      <c r="Y190" s="515"/>
      <c r="Z190" s="516"/>
      <c r="AA190" s="516"/>
      <c r="AB190" s="516"/>
      <c r="AC190" s="520"/>
      <c r="AD190" s="515"/>
      <c r="AE190" s="516"/>
      <c r="AF190" s="516"/>
      <c r="AG190" s="516"/>
      <c r="AH190" s="516"/>
      <c r="AI190" s="516"/>
      <c r="AJ190" s="520"/>
      <c r="AK190" s="515"/>
      <c r="AL190" s="516"/>
      <c r="AM190" s="516"/>
      <c r="AN190" s="516"/>
      <c r="AO190" s="516"/>
      <c r="AP190" s="516"/>
      <c r="AQ190" s="520"/>
      <c r="AR190" s="515"/>
      <c r="AS190" s="516"/>
      <c r="AT190" s="516"/>
      <c r="AU190" s="516"/>
      <c r="AV190" s="516"/>
      <c r="AW190" s="516"/>
      <c r="AX190" s="520"/>
      <c r="AY190" s="515"/>
      <c r="AZ190" s="516"/>
      <c r="BA190" s="516"/>
      <c r="BB190" s="516"/>
      <c r="BC190" s="516"/>
      <c r="BD190" s="516"/>
      <c r="BE190" s="520"/>
      <c r="BF190" s="93"/>
      <c r="BH190" s="128"/>
      <c r="BI190" s="128"/>
    </row>
    <row r="191" spans="1:62" ht="24.75" customHeight="1" x14ac:dyDescent="0.2">
      <c r="A191" s="801"/>
      <c r="B191" s="802"/>
      <c r="C191" s="803"/>
      <c r="D191" s="641"/>
      <c r="E191" s="642"/>
      <c r="F191" s="642"/>
      <c r="G191" s="642"/>
      <c r="H191" s="642"/>
      <c r="I191" s="642"/>
      <c r="J191" s="642"/>
      <c r="K191" s="642"/>
      <c r="L191" s="642"/>
      <c r="M191" s="642"/>
      <c r="N191" s="642"/>
      <c r="O191" s="642"/>
      <c r="P191" s="642"/>
      <c r="Q191" s="642"/>
      <c r="R191" s="642"/>
      <c r="S191" s="642"/>
      <c r="T191" s="642"/>
      <c r="U191" s="642"/>
      <c r="V191" s="642"/>
      <c r="W191" s="642"/>
      <c r="X191" s="643"/>
      <c r="Y191" s="515"/>
      <c r="Z191" s="516"/>
      <c r="AA191" s="516"/>
      <c r="AB191" s="516"/>
      <c r="AC191" s="520"/>
      <c r="AD191" s="521" t="s">
        <v>486</v>
      </c>
      <c r="AE191" s="522"/>
      <c r="AF191" s="522"/>
      <c r="AG191" s="522"/>
      <c r="AH191" s="522"/>
      <c r="AI191" s="522"/>
      <c r="AJ191" s="522"/>
      <c r="AK191" s="521" t="s">
        <v>488</v>
      </c>
      <c r="AL191" s="522"/>
      <c r="AM191" s="522"/>
      <c r="AN191" s="522"/>
      <c r="AO191" s="522"/>
      <c r="AP191" s="522"/>
      <c r="AQ191" s="523"/>
      <c r="AR191" s="521" t="s">
        <v>224</v>
      </c>
      <c r="AS191" s="522"/>
      <c r="AT191" s="522"/>
      <c r="AU191" s="522"/>
      <c r="AV191" s="522"/>
      <c r="AW191" s="522"/>
      <c r="AX191" s="523"/>
      <c r="AY191" s="521" t="s">
        <v>398</v>
      </c>
      <c r="AZ191" s="522"/>
      <c r="BA191" s="522"/>
      <c r="BB191" s="522"/>
      <c r="BC191" s="522"/>
      <c r="BD191" s="522"/>
      <c r="BE191" s="523"/>
      <c r="BF191" s="93"/>
      <c r="BH191" s="128"/>
      <c r="BI191" s="128"/>
    </row>
    <row r="192" spans="1:62" ht="24" customHeight="1" x14ac:dyDescent="0.2">
      <c r="A192" s="801"/>
      <c r="B192" s="802"/>
      <c r="C192" s="803"/>
      <c r="D192" s="641"/>
      <c r="E192" s="642"/>
      <c r="F192" s="642"/>
      <c r="G192" s="642"/>
      <c r="H192" s="642"/>
      <c r="I192" s="642"/>
      <c r="J192" s="642"/>
      <c r="K192" s="642"/>
      <c r="L192" s="642"/>
      <c r="M192" s="642"/>
      <c r="N192" s="642"/>
      <c r="O192" s="642"/>
      <c r="P192" s="642"/>
      <c r="Q192" s="642"/>
      <c r="R192" s="642"/>
      <c r="S192" s="642"/>
      <c r="T192" s="642"/>
      <c r="U192" s="642"/>
      <c r="V192" s="642"/>
      <c r="W192" s="642"/>
      <c r="X192" s="643"/>
      <c r="Y192" s="515"/>
      <c r="Z192" s="516"/>
      <c r="AA192" s="516"/>
      <c r="AB192" s="516"/>
      <c r="AC192" s="520"/>
      <c r="AD192" s="521" t="s">
        <v>487</v>
      </c>
      <c r="AE192" s="522"/>
      <c r="AF192" s="522"/>
      <c r="AG192" s="522"/>
      <c r="AH192" s="522"/>
      <c r="AI192" s="522"/>
      <c r="AJ192" s="522"/>
      <c r="AK192" s="521" t="s">
        <v>489</v>
      </c>
      <c r="AL192" s="522"/>
      <c r="AM192" s="522"/>
      <c r="AN192" s="522"/>
      <c r="AO192" s="522"/>
      <c r="AP192" s="522"/>
      <c r="AQ192" s="523"/>
      <c r="AR192" s="521" t="s">
        <v>399</v>
      </c>
      <c r="AS192" s="522"/>
      <c r="AT192" s="522"/>
      <c r="AU192" s="522"/>
      <c r="AV192" s="522"/>
      <c r="AW192" s="522"/>
      <c r="AX192" s="523"/>
      <c r="AY192" s="521"/>
      <c r="AZ192" s="522"/>
      <c r="BA192" s="522"/>
      <c r="BB192" s="522"/>
      <c r="BC192" s="522"/>
      <c r="BD192" s="522"/>
      <c r="BE192" s="523"/>
      <c r="BF192" s="93"/>
      <c r="BH192" s="128"/>
      <c r="BI192" s="128"/>
    </row>
    <row r="193" spans="1:62" ht="12.75" customHeight="1" x14ac:dyDescent="0.2">
      <c r="A193" s="801"/>
      <c r="B193" s="802"/>
      <c r="C193" s="803"/>
      <c r="D193" s="755" t="s">
        <v>248</v>
      </c>
      <c r="E193" s="756"/>
      <c r="F193" s="756"/>
      <c r="G193" s="756"/>
      <c r="H193" s="756"/>
      <c r="I193" s="756"/>
      <c r="J193" s="756"/>
      <c r="K193" s="756"/>
      <c r="L193" s="756"/>
      <c r="M193" s="756"/>
      <c r="N193" s="756"/>
      <c r="O193" s="756"/>
      <c r="P193" s="756"/>
      <c r="Q193" s="756"/>
      <c r="R193" s="756"/>
      <c r="S193" s="756"/>
      <c r="T193" s="756"/>
      <c r="U193" s="756"/>
      <c r="V193" s="756"/>
      <c r="W193" s="756"/>
      <c r="X193" s="757"/>
      <c r="Y193" s="515"/>
      <c r="Z193" s="516"/>
      <c r="AA193" s="516"/>
      <c r="AB193" s="516"/>
      <c r="AC193" s="520"/>
      <c r="AD193" s="521" t="s">
        <v>400</v>
      </c>
      <c r="AE193" s="522"/>
      <c r="AF193" s="522"/>
      <c r="AG193" s="522"/>
      <c r="AH193" s="522"/>
      <c r="AI193" s="522"/>
      <c r="AJ193" s="523"/>
      <c r="AK193" s="521" t="s">
        <v>490</v>
      </c>
      <c r="AL193" s="522"/>
      <c r="AM193" s="522"/>
      <c r="AN193" s="522"/>
      <c r="AO193" s="522"/>
      <c r="AP193" s="522"/>
      <c r="AQ193" s="523"/>
      <c r="AR193" s="521" t="s">
        <v>388</v>
      </c>
      <c r="AS193" s="522"/>
      <c r="AT193" s="522"/>
      <c r="AU193" s="522"/>
      <c r="AV193" s="522"/>
      <c r="AW193" s="522"/>
      <c r="AX193" s="523"/>
      <c r="AY193" s="521"/>
      <c r="AZ193" s="522"/>
      <c r="BA193" s="522"/>
      <c r="BB193" s="522"/>
      <c r="BC193" s="522"/>
      <c r="BD193" s="522"/>
      <c r="BE193" s="523"/>
      <c r="BF193" s="93"/>
      <c r="BH193" s="128"/>
      <c r="BI193" s="128"/>
    </row>
    <row r="194" spans="1:62" ht="9" customHeight="1" x14ac:dyDescent="0.2">
      <c r="A194" s="801"/>
      <c r="B194" s="802"/>
      <c r="C194" s="803"/>
      <c r="D194" s="755"/>
      <c r="E194" s="756"/>
      <c r="F194" s="756"/>
      <c r="G194" s="756"/>
      <c r="H194" s="756"/>
      <c r="I194" s="756"/>
      <c r="J194" s="756"/>
      <c r="K194" s="756"/>
      <c r="L194" s="756"/>
      <c r="M194" s="756"/>
      <c r="N194" s="756"/>
      <c r="O194" s="756"/>
      <c r="P194" s="756"/>
      <c r="Q194" s="756"/>
      <c r="R194" s="756"/>
      <c r="S194" s="756"/>
      <c r="T194" s="756"/>
      <c r="U194" s="756"/>
      <c r="V194" s="756"/>
      <c r="W194" s="756"/>
      <c r="X194" s="757"/>
      <c r="Y194" s="515"/>
      <c r="Z194" s="516"/>
      <c r="AA194" s="516"/>
      <c r="AB194" s="516"/>
      <c r="AC194" s="520"/>
      <c r="AD194" s="521"/>
      <c r="AE194" s="522"/>
      <c r="AF194" s="522"/>
      <c r="AG194" s="522"/>
      <c r="AH194" s="522"/>
      <c r="AI194" s="522"/>
      <c r="AJ194" s="523"/>
      <c r="AK194" s="521"/>
      <c r="AL194" s="522"/>
      <c r="AM194" s="522"/>
      <c r="AN194" s="522"/>
      <c r="AO194" s="522"/>
      <c r="AP194" s="522"/>
      <c r="AQ194" s="523"/>
      <c r="AR194" s="521"/>
      <c r="AS194" s="522"/>
      <c r="AT194" s="522"/>
      <c r="AU194" s="522"/>
      <c r="AV194" s="522"/>
      <c r="AW194" s="522"/>
      <c r="AX194" s="523"/>
      <c r="AY194" s="521"/>
      <c r="AZ194" s="522"/>
      <c r="BA194" s="522"/>
      <c r="BB194" s="522"/>
      <c r="BC194" s="522"/>
      <c r="BD194" s="522"/>
      <c r="BE194" s="523"/>
      <c r="BF194" s="93"/>
      <c r="BH194" s="128"/>
      <c r="BI194" s="128"/>
    </row>
    <row r="195" spans="1:62" ht="6" customHeight="1" x14ac:dyDescent="0.2">
      <c r="A195" s="801"/>
      <c r="B195" s="802"/>
      <c r="C195" s="803"/>
      <c r="D195" s="755"/>
      <c r="E195" s="756"/>
      <c r="F195" s="756"/>
      <c r="G195" s="756"/>
      <c r="H195" s="756"/>
      <c r="I195" s="756"/>
      <c r="J195" s="756"/>
      <c r="K195" s="756"/>
      <c r="L195" s="756"/>
      <c r="M195" s="756"/>
      <c r="N195" s="756"/>
      <c r="O195" s="756"/>
      <c r="P195" s="756"/>
      <c r="Q195" s="756"/>
      <c r="R195" s="756"/>
      <c r="S195" s="756"/>
      <c r="T195" s="756"/>
      <c r="U195" s="756"/>
      <c r="V195" s="756"/>
      <c r="W195" s="756"/>
      <c r="X195" s="757"/>
      <c r="Y195" s="517"/>
      <c r="Z195" s="518"/>
      <c r="AA195" s="518"/>
      <c r="AB195" s="518"/>
      <c r="AC195" s="530"/>
      <c r="AD195" s="744"/>
      <c r="AE195" s="745"/>
      <c r="AF195" s="745"/>
      <c r="AG195" s="745"/>
      <c r="AH195" s="745"/>
      <c r="AI195" s="745"/>
      <c r="AJ195" s="745"/>
      <c r="AK195" s="540"/>
      <c r="AL195" s="541"/>
      <c r="AM195" s="541"/>
      <c r="AN195" s="541"/>
      <c r="AO195" s="541"/>
      <c r="AP195" s="541"/>
      <c r="AQ195" s="542"/>
      <c r="AR195" s="540"/>
      <c r="AS195" s="541"/>
      <c r="AT195" s="541"/>
      <c r="AU195" s="541"/>
      <c r="AV195" s="541"/>
      <c r="AW195" s="541"/>
      <c r="AX195" s="542"/>
      <c r="AY195" s="524"/>
      <c r="AZ195" s="525"/>
      <c r="BA195" s="525"/>
      <c r="BB195" s="525"/>
      <c r="BC195" s="525"/>
      <c r="BD195" s="525"/>
      <c r="BE195" s="526"/>
      <c r="BF195" s="93"/>
      <c r="BH195" s="128"/>
      <c r="BI195" s="128"/>
    </row>
    <row r="196" spans="1:62" ht="12.75" customHeight="1" x14ac:dyDescent="0.2">
      <c r="A196" s="801"/>
      <c r="B196" s="802"/>
      <c r="C196" s="803"/>
      <c r="D196" s="755"/>
      <c r="E196" s="756"/>
      <c r="F196" s="756"/>
      <c r="G196" s="756"/>
      <c r="H196" s="756"/>
      <c r="I196" s="756"/>
      <c r="J196" s="756"/>
      <c r="K196" s="756"/>
      <c r="L196" s="756"/>
      <c r="M196" s="756"/>
      <c r="N196" s="756"/>
      <c r="O196" s="756"/>
      <c r="P196" s="756"/>
      <c r="Q196" s="756"/>
      <c r="R196" s="756"/>
      <c r="S196" s="756"/>
      <c r="T196" s="756"/>
      <c r="U196" s="756"/>
      <c r="V196" s="756"/>
      <c r="W196" s="756"/>
      <c r="X196" s="757"/>
      <c r="Y196" s="794" t="str">
        <f>IF(AND(AD196="",AK196="",AR196="",AY196=""),IF(FIO="","",0),"")</f>
        <v/>
      </c>
      <c r="Z196" s="794"/>
      <c r="AA196" s="794"/>
      <c r="AB196" s="794"/>
      <c r="AC196" s="794"/>
      <c r="AD196" s="498"/>
      <c r="AE196" s="499"/>
      <c r="AF196" s="499"/>
      <c r="AG196" s="499"/>
      <c r="AH196" s="499"/>
      <c r="AI196" s="499"/>
      <c r="AJ196" s="500"/>
      <c r="AK196" s="498"/>
      <c r="AL196" s="499"/>
      <c r="AM196" s="499"/>
      <c r="AN196" s="499"/>
      <c r="AO196" s="499"/>
      <c r="AP196" s="499"/>
      <c r="AQ196" s="500"/>
      <c r="AR196" s="498"/>
      <c r="AS196" s="499"/>
      <c r="AT196" s="499"/>
      <c r="AU196" s="499"/>
      <c r="AV196" s="499"/>
      <c r="AW196" s="499"/>
      <c r="AX196" s="500"/>
      <c r="AY196" s="625"/>
      <c r="AZ196" s="625"/>
      <c r="BA196" s="625"/>
      <c r="BB196" s="625"/>
      <c r="BC196" s="625"/>
      <c r="BD196" s="625"/>
      <c r="BE196" s="625"/>
      <c r="BF196" s="93"/>
      <c r="BG196" s="112">
        <f>SUM(Y196:BE197)</f>
        <v>0</v>
      </c>
      <c r="BH196" s="130">
        <v>320</v>
      </c>
      <c r="BI196" s="81"/>
    </row>
    <row r="197" spans="1:62" ht="12.75" customHeight="1" x14ac:dyDescent="0.2">
      <c r="A197" s="804"/>
      <c r="B197" s="805"/>
      <c r="C197" s="806"/>
      <c r="D197" s="758"/>
      <c r="E197" s="759"/>
      <c r="F197" s="759"/>
      <c r="G197" s="759"/>
      <c r="H197" s="759"/>
      <c r="I197" s="759"/>
      <c r="J197" s="759"/>
      <c r="K197" s="759"/>
      <c r="L197" s="759"/>
      <c r="M197" s="759"/>
      <c r="N197" s="759"/>
      <c r="O197" s="759"/>
      <c r="P197" s="759"/>
      <c r="Q197" s="759"/>
      <c r="R197" s="759"/>
      <c r="S197" s="759"/>
      <c r="T197" s="759"/>
      <c r="U197" s="759"/>
      <c r="V197" s="759"/>
      <c r="W197" s="759"/>
      <c r="X197" s="760"/>
      <c r="Y197" s="794"/>
      <c r="Z197" s="794"/>
      <c r="AA197" s="794"/>
      <c r="AB197" s="794"/>
      <c r="AC197" s="794"/>
      <c r="AD197" s="527"/>
      <c r="AE197" s="528"/>
      <c r="AF197" s="528"/>
      <c r="AG197" s="528"/>
      <c r="AH197" s="528"/>
      <c r="AI197" s="528"/>
      <c r="AJ197" s="529"/>
      <c r="AK197" s="501"/>
      <c r="AL197" s="502"/>
      <c r="AM197" s="502"/>
      <c r="AN197" s="502"/>
      <c r="AO197" s="502"/>
      <c r="AP197" s="502"/>
      <c r="AQ197" s="503"/>
      <c r="AR197" s="501"/>
      <c r="AS197" s="502"/>
      <c r="AT197" s="502"/>
      <c r="AU197" s="502"/>
      <c r="AV197" s="502"/>
      <c r="AW197" s="502"/>
      <c r="AX197" s="503"/>
      <c r="AY197" s="625"/>
      <c r="AZ197" s="625"/>
      <c r="BA197" s="625"/>
      <c r="BB197" s="625"/>
      <c r="BC197" s="625"/>
      <c r="BD197" s="625"/>
      <c r="BE197" s="625"/>
      <c r="BF197" s="93"/>
      <c r="BG197" s="128"/>
      <c r="BH197" s="128"/>
      <c r="BI197" s="128"/>
    </row>
    <row r="198" spans="1:62" ht="12.75" customHeight="1" x14ac:dyDescent="0.2">
      <c r="A198" s="798" t="s">
        <v>52</v>
      </c>
      <c r="B198" s="799"/>
      <c r="C198" s="800"/>
      <c r="D198" s="638" t="s">
        <v>527</v>
      </c>
      <c r="E198" s="639"/>
      <c r="F198" s="639"/>
      <c r="G198" s="639"/>
      <c r="H198" s="639"/>
      <c r="I198" s="639"/>
      <c r="J198" s="639"/>
      <c r="K198" s="639"/>
      <c r="L198" s="639"/>
      <c r="M198" s="639"/>
      <c r="N198" s="639"/>
      <c r="O198" s="639"/>
      <c r="P198" s="639"/>
      <c r="Q198" s="639"/>
      <c r="R198" s="639"/>
      <c r="S198" s="639"/>
      <c r="T198" s="639"/>
      <c r="U198" s="639"/>
      <c r="V198" s="639"/>
      <c r="W198" s="639"/>
      <c r="X198" s="640"/>
      <c r="Y198" s="513" t="s">
        <v>401</v>
      </c>
      <c r="Z198" s="514"/>
      <c r="AA198" s="514"/>
      <c r="AB198" s="514"/>
      <c r="AC198" s="514"/>
      <c r="AD198" s="513" t="s">
        <v>34</v>
      </c>
      <c r="AE198" s="514"/>
      <c r="AF198" s="514"/>
      <c r="AG198" s="514"/>
      <c r="AH198" s="514"/>
      <c r="AI198" s="514"/>
      <c r="AJ198" s="519"/>
      <c r="AK198" s="514" t="s">
        <v>35</v>
      </c>
      <c r="AL198" s="514"/>
      <c r="AM198" s="514"/>
      <c r="AN198" s="514"/>
      <c r="AO198" s="514"/>
      <c r="AP198" s="514"/>
      <c r="AQ198" s="519"/>
      <c r="AR198" s="513" t="s">
        <v>143</v>
      </c>
      <c r="AS198" s="514"/>
      <c r="AT198" s="514"/>
      <c r="AU198" s="514"/>
      <c r="AV198" s="514"/>
      <c r="AW198" s="514"/>
      <c r="AX198" s="519"/>
      <c r="AY198" s="513" t="s">
        <v>145</v>
      </c>
      <c r="AZ198" s="514"/>
      <c r="BA198" s="514"/>
      <c r="BB198" s="514"/>
      <c r="BC198" s="514"/>
      <c r="BD198" s="514"/>
      <c r="BE198" s="519"/>
      <c r="BF198" s="93"/>
      <c r="BH198" s="128"/>
      <c r="BI198" s="128"/>
    </row>
    <row r="199" spans="1:62" ht="24" customHeight="1" x14ac:dyDescent="0.2">
      <c r="A199" s="801"/>
      <c r="B199" s="802"/>
      <c r="C199" s="803"/>
      <c r="D199" s="641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3"/>
      <c r="Y199" s="515"/>
      <c r="Z199" s="516"/>
      <c r="AA199" s="516"/>
      <c r="AB199" s="516"/>
      <c r="AC199" s="516"/>
      <c r="AD199" s="515"/>
      <c r="AE199" s="516"/>
      <c r="AF199" s="516"/>
      <c r="AG199" s="516"/>
      <c r="AH199" s="516"/>
      <c r="AI199" s="516"/>
      <c r="AJ199" s="520"/>
      <c r="AK199" s="516"/>
      <c r="AL199" s="516"/>
      <c r="AM199" s="516"/>
      <c r="AN199" s="516"/>
      <c r="AO199" s="516"/>
      <c r="AP199" s="516"/>
      <c r="AQ199" s="520"/>
      <c r="AR199" s="515"/>
      <c r="AS199" s="516"/>
      <c r="AT199" s="516"/>
      <c r="AU199" s="516"/>
      <c r="AV199" s="516"/>
      <c r="AW199" s="516"/>
      <c r="AX199" s="520"/>
      <c r="AY199" s="515"/>
      <c r="AZ199" s="516"/>
      <c r="BA199" s="516"/>
      <c r="BB199" s="516"/>
      <c r="BC199" s="516"/>
      <c r="BD199" s="516"/>
      <c r="BE199" s="520"/>
      <c r="BF199" s="93"/>
      <c r="BH199" s="128"/>
      <c r="BI199" s="128"/>
    </row>
    <row r="200" spans="1:62" ht="12.75" customHeight="1" x14ac:dyDescent="0.2">
      <c r="A200" s="801"/>
      <c r="B200" s="802"/>
      <c r="C200" s="803"/>
      <c r="D200" s="641"/>
      <c r="E200" s="642"/>
      <c r="F200" s="642"/>
      <c r="G200" s="642"/>
      <c r="H200" s="642"/>
      <c r="I200" s="642"/>
      <c r="J200" s="642"/>
      <c r="K200" s="642"/>
      <c r="L200" s="642"/>
      <c r="M200" s="642"/>
      <c r="N200" s="642"/>
      <c r="O200" s="642"/>
      <c r="P200" s="642"/>
      <c r="Q200" s="642"/>
      <c r="R200" s="642"/>
      <c r="S200" s="642"/>
      <c r="T200" s="642"/>
      <c r="U200" s="642"/>
      <c r="V200" s="642"/>
      <c r="W200" s="642"/>
      <c r="X200" s="643"/>
      <c r="Y200" s="515"/>
      <c r="Z200" s="516"/>
      <c r="AA200" s="516"/>
      <c r="AB200" s="516"/>
      <c r="AC200" s="516"/>
      <c r="AD200" s="521" t="s">
        <v>513</v>
      </c>
      <c r="AE200" s="543"/>
      <c r="AF200" s="543"/>
      <c r="AG200" s="543"/>
      <c r="AH200" s="543"/>
      <c r="AI200" s="543"/>
      <c r="AJ200" s="544"/>
      <c r="AK200" s="522" t="s">
        <v>491</v>
      </c>
      <c r="AL200" s="522"/>
      <c r="AM200" s="522"/>
      <c r="AN200" s="522"/>
      <c r="AO200" s="522"/>
      <c r="AP200" s="522"/>
      <c r="AQ200" s="523"/>
      <c r="AR200" s="521" t="s">
        <v>53</v>
      </c>
      <c r="AS200" s="522"/>
      <c r="AT200" s="522"/>
      <c r="AU200" s="522"/>
      <c r="AV200" s="522"/>
      <c r="AW200" s="522"/>
      <c r="AX200" s="523"/>
      <c r="AY200" s="521" t="s">
        <v>402</v>
      </c>
      <c r="AZ200" s="522"/>
      <c r="BA200" s="522"/>
      <c r="BB200" s="522"/>
      <c r="BC200" s="522"/>
      <c r="BD200" s="522"/>
      <c r="BE200" s="523"/>
      <c r="BF200" s="93"/>
      <c r="BH200" s="128"/>
      <c r="BI200" s="128"/>
    </row>
    <row r="201" spans="1:62" ht="60" customHeight="1" x14ac:dyDescent="0.2">
      <c r="A201" s="801"/>
      <c r="B201" s="802"/>
      <c r="C201" s="803"/>
      <c r="D201" s="641"/>
      <c r="E201" s="642"/>
      <c r="F201" s="642"/>
      <c r="G201" s="642"/>
      <c r="H201" s="642"/>
      <c r="I201" s="642"/>
      <c r="J201" s="642"/>
      <c r="K201" s="642"/>
      <c r="L201" s="642"/>
      <c r="M201" s="642"/>
      <c r="N201" s="642"/>
      <c r="O201" s="642"/>
      <c r="P201" s="642"/>
      <c r="Q201" s="642"/>
      <c r="R201" s="642"/>
      <c r="S201" s="642"/>
      <c r="T201" s="642"/>
      <c r="U201" s="642"/>
      <c r="V201" s="642"/>
      <c r="W201" s="642"/>
      <c r="X201" s="643"/>
      <c r="Y201" s="515"/>
      <c r="Z201" s="516"/>
      <c r="AA201" s="516"/>
      <c r="AB201" s="516"/>
      <c r="AC201" s="516"/>
      <c r="AD201" s="545"/>
      <c r="AE201" s="543"/>
      <c r="AF201" s="543"/>
      <c r="AG201" s="543"/>
      <c r="AH201" s="543"/>
      <c r="AI201" s="543"/>
      <c r="AJ201" s="544"/>
      <c r="AK201" s="522" t="s">
        <v>492</v>
      </c>
      <c r="AL201" s="522"/>
      <c r="AM201" s="522"/>
      <c r="AN201" s="522"/>
      <c r="AO201" s="522"/>
      <c r="AP201" s="522"/>
      <c r="AQ201" s="523"/>
      <c r="AR201" s="521" t="s">
        <v>54</v>
      </c>
      <c r="AS201" s="522"/>
      <c r="AT201" s="522"/>
      <c r="AU201" s="522"/>
      <c r="AV201" s="522"/>
      <c r="AW201" s="522"/>
      <c r="AX201" s="523"/>
      <c r="AY201" s="521"/>
      <c r="AZ201" s="522"/>
      <c r="BA201" s="522"/>
      <c r="BB201" s="522"/>
      <c r="BC201" s="522"/>
      <c r="BD201" s="522"/>
      <c r="BE201" s="523"/>
      <c r="BF201" s="93"/>
      <c r="BH201" s="128"/>
      <c r="BI201" s="128"/>
    </row>
    <row r="202" spans="1:62" ht="12.75" customHeight="1" x14ac:dyDescent="0.2">
      <c r="A202" s="801"/>
      <c r="B202" s="802"/>
      <c r="C202" s="803"/>
      <c r="D202" s="807" t="s">
        <v>403</v>
      </c>
      <c r="E202" s="808"/>
      <c r="F202" s="808"/>
      <c r="G202" s="808"/>
      <c r="H202" s="808"/>
      <c r="I202" s="808"/>
      <c r="J202" s="808"/>
      <c r="K202" s="808"/>
      <c r="L202" s="808"/>
      <c r="M202" s="808"/>
      <c r="N202" s="808"/>
      <c r="O202" s="808"/>
      <c r="P202" s="808"/>
      <c r="Q202" s="808"/>
      <c r="R202" s="808"/>
      <c r="S202" s="808"/>
      <c r="T202" s="808"/>
      <c r="U202" s="808"/>
      <c r="V202" s="808"/>
      <c r="W202" s="808"/>
      <c r="X202" s="809"/>
      <c r="Y202" s="515"/>
      <c r="Z202" s="516"/>
      <c r="AA202" s="516"/>
      <c r="AB202" s="516"/>
      <c r="AC202" s="516"/>
      <c r="AD202" s="545"/>
      <c r="AE202" s="543"/>
      <c r="AF202" s="543"/>
      <c r="AG202" s="543"/>
      <c r="AH202" s="543"/>
      <c r="AI202" s="543"/>
      <c r="AJ202" s="544"/>
      <c r="AK202" s="522" t="s">
        <v>493</v>
      </c>
      <c r="AL202" s="522"/>
      <c r="AM202" s="522"/>
      <c r="AN202" s="522"/>
      <c r="AO202" s="522"/>
      <c r="AP202" s="522"/>
      <c r="AQ202" s="523"/>
      <c r="AR202" s="521" t="s">
        <v>167</v>
      </c>
      <c r="AS202" s="522"/>
      <c r="AT202" s="522"/>
      <c r="AU202" s="522"/>
      <c r="AV202" s="522"/>
      <c r="AW202" s="522"/>
      <c r="AX202" s="523"/>
      <c r="AY202" s="521"/>
      <c r="AZ202" s="522"/>
      <c r="BA202" s="522"/>
      <c r="BB202" s="522"/>
      <c r="BC202" s="522"/>
      <c r="BD202" s="522"/>
      <c r="BE202" s="523"/>
      <c r="BF202" s="93"/>
      <c r="BH202" s="128"/>
      <c r="BI202" s="128"/>
    </row>
    <row r="203" spans="1:62" ht="17.25" customHeight="1" x14ac:dyDescent="0.2">
      <c r="A203" s="801"/>
      <c r="B203" s="802"/>
      <c r="C203" s="803"/>
      <c r="D203" s="807"/>
      <c r="E203" s="808"/>
      <c r="F203" s="808"/>
      <c r="G203" s="808"/>
      <c r="H203" s="808"/>
      <c r="I203" s="808"/>
      <c r="J203" s="808"/>
      <c r="K203" s="808"/>
      <c r="L203" s="808"/>
      <c r="M203" s="808"/>
      <c r="N203" s="808"/>
      <c r="O203" s="808"/>
      <c r="P203" s="808"/>
      <c r="Q203" s="808"/>
      <c r="R203" s="808"/>
      <c r="S203" s="808"/>
      <c r="T203" s="808"/>
      <c r="U203" s="808"/>
      <c r="V203" s="808"/>
      <c r="W203" s="808"/>
      <c r="X203" s="809"/>
      <c r="Y203" s="517"/>
      <c r="Z203" s="518"/>
      <c r="AA203" s="518"/>
      <c r="AB203" s="518"/>
      <c r="AC203" s="518"/>
      <c r="AD203" s="546"/>
      <c r="AE203" s="547"/>
      <c r="AF203" s="547"/>
      <c r="AG203" s="547"/>
      <c r="AH203" s="547"/>
      <c r="AI203" s="547"/>
      <c r="AJ203" s="548"/>
      <c r="AK203" s="522"/>
      <c r="AL203" s="522"/>
      <c r="AM203" s="522"/>
      <c r="AN203" s="522"/>
      <c r="AO203" s="522"/>
      <c r="AP203" s="522"/>
      <c r="AQ203" s="523"/>
      <c r="AR203" s="521"/>
      <c r="AS203" s="522"/>
      <c r="AT203" s="522"/>
      <c r="AU203" s="522"/>
      <c r="AV203" s="522"/>
      <c r="AW203" s="522"/>
      <c r="AX203" s="523"/>
      <c r="AY203" s="521"/>
      <c r="AZ203" s="522"/>
      <c r="BA203" s="522"/>
      <c r="BB203" s="522"/>
      <c r="BC203" s="522"/>
      <c r="BD203" s="522"/>
      <c r="BE203" s="523"/>
      <c r="BF203" s="93"/>
      <c r="BH203" s="128"/>
      <c r="BI203" s="128"/>
    </row>
    <row r="204" spans="1:62" ht="12.75" customHeight="1" x14ac:dyDescent="0.2">
      <c r="A204" s="801"/>
      <c r="B204" s="802"/>
      <c r="C204" s="803"/>
      <c r="D204" s="807"/>
      <c r="E204" s="808"/>
      <c r="F204" s="808"/>
      <c r="G204" s="808"/>
      <c r="H204" s="808"/>
      <c r="I204" s="808"/>
      <c r="J204" s="808"/>
      <c r="K204" s="808"/>
      <c r="L204" s="808"/>
      <c r="M204" s="808"/>
      <c r="N204" s="808"/>
      <c r="O204" s="808"/>
      <c r="P204" s="808"/>
      <c r="Q204" s="808"/>
      <c r="R204" s="808"/>
      <c r="S204" s="808"/>
      <c r="T204" s="808"/>
      <c r="U204" s="808"/>
      <c r="V204" s="808"/>
      <c r="W204" s="808"/>
      <c r="X204" s="809"/>
      <c r="Y204" s="507" t="str">
        <f>IF(AND(AD204="",AK204="",AR204="",AY204=""),IF(FIO="","",0),"")</f>
        <v/>
      </c>
      <c r="Z204" s="508"/>
      <c r="AA204" s="508"/>
      <c r="AB204" s="508"/>
      <c r="AC204" s="509"/>
      <c r="AD204" s="527"/>
      <c r="AE204" s="528"/>
      <c r="AF204" s="528"/>
      <c r="AG204" s="528"/>
      <c r="AH204" s="528"/>
      <c r="AI204" s="528"/>
      <c r="AJ204" s="529"/>
      <c r="AK204" s="498"/>
      <c r="AL204" s="499"/>
      <c r="AM204" s="499"/>
      <c r="AN204" s="499"/>
      <c r="AO204" s="499"/>
      <c r="AP204" s="499"/>
      <c r="AQ204" s="500"/>
      <c r="AR204" s="498"/>
      <c r="AS204" s="499"/>
      <c r="AT204" s="499"/>
      <c r="AU204" s="499"/>
      <c r="AV204" s="499"/>
      <c r="AW204" s="499"/>
      <c r="AX204" s="500"/>
      <c r="AY204" s="625"/>
      <c r="AZ204" s="625"/>
      <c r="BA204" s="625"/>
      <c r="BB204" s="625"/>
      <c r="BC204" s="625"/>
      <c r="BD204" s="625"/>
      <c r="BE204" s="625"/>
      <c r="BF204" s="93"/>
      <c r="BG204" s="112">
        <f>SUM(Y204:BE205)</f>
        <v>0</v>
      </c>
      <c r="BH204" s="130">
        <v>210</v>
      </c>
      <c r="BI204" s="81"/>
    </row>
    <row r="205" spans="1:62" ht="62.25" customHeight="1" x14ac:dyDescent="0.2">
      <c r="A205" s="804"/>
      <c r="B205" s="805"/>
      <c r="C205" s="806"/>
      <c r="D205" s="810"/>
      <c r="E205" s="811"/>
      <c r="F205" s="811"/>
      <c r="G205" s="811"/>
      <c r="H205" s="811"/>
      <c r="I205" s="811"/>
      <c r="J205" s="811"/>
      <c r="K205" s="811"/>
      <c r="L205" s="811"/>
      <c r="M205" s="811"/>
      <c r="N205" s="811"/>
      <c r="O205" s="811"/>
      <c r="P205" s="811"/>
      <c r="Q205" s="811"/>
      <c r="R205" s="811"/>
      <c r="S205" s="811"/>
      <c r="T205" s="811"/>
      <c r="U205" s="811"/>
      <c r="V205" s="811"/>
      <c r="W205" s="811"/>
      <c r="X205" s="812"/>
      <c r="Y205" s="510"/>
      <c r="Z205" s="511"/>
      <c r="AA205" s="511"/>
      <c r="AB205" s="511"/>
      <c r="AC205" s="512"/>
      <c r="AD205" s="501"/>
      <c r="AE205" s="502"/>
      <c r="AF205" s="502"/>
      <c r="AG205" s="502"/>
      <c r="AH205" s="502"/>
      <c r="AI205" s="502"/>
      <c r="AJ205" s="503"/>
      <c r="AK205" s="501"/>
      <c r="AL205" s="502"/>
      <c r="AM205" s="502"/>
      <c r="AN205" s="502"/>
      <c r="AO205" s="502"/>
      <c r="AP205" s="502"/>
      <c r="AQ205" s="503"/>
      <c r="AR205" s="501"/>
      <c r="AS205" s="502"/>
      <c r="AT205" s="502"/>
      <c r="AU205" s="502"/>
      <c r="AV205" s="502"/>
      <c r="AW205" s="502"/>
      <c r="AX205" s="503"/>
      <c r="AY205" s="625"/>
      <c r="AZ205" s="625"/>
      <c r="BA205" s="625"/>
      <c r="BB205" s="625"/>
      <c r="BC205" s="625"/>
      <c r="BD205" s="625"/>
      <c r="BE205" s="625"/>
      <c r="BF205" s="93"/>
      <c r="BG205" s="128"/>
      <c r="BH205" s="128"/>
      <c r="BI205" s="128"/>
    </row>
    <row r="206" spans="1:62" ht="12.75" customHeight="1" x14ac:dyDescent="0.2">
      <c r="A206" s="609" t="s">
        <v>162</v>
      </c>
      <c r="B206" s="610"/>
      <c r="C206" s="611"/>
      <c r="D206" s="615" t="s">
        <v>140</v>
      </c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6"/>
      <c r="X206" s="712"/>
      <c r="Y206" s="656" t="s">
        <v>249</v>
      </c>
      <c r="Z206" s="657"/>
      <c r="AA206" s="657"/>
      <c r="AB206" s="657"/>
      <c r="AC206" s="657"/>
      <c r="AD206" s="657"/>
      <c r="AE206" s="657"/>
      <c r="AF206" s="657"/>
      <c r="AG206" s="657"/>
      <c r="AH206" s="657"/>
      <c r="AI206" s="657"/>
      <c r="AJ206" s="657"/>
      <c r="AK206" s="657"/>
      <c r="AL206" s="657"/>
      <c r="AM206" s="657"/>
      <c r="AN206" s="657"/>
      <c r="AO206" s="657"/>
      <c r="AP206" s="657"/>
      <c r="AQ206" s="657"/>
      <c r="AR206" s="657"/>
      <c r="AS206" s="657"/>
      <c r="AT206" s="657"/>
      <c r="AU206" s="657"/>
      <c r="AV206" s="657"/>
      <c r="AW206" s="657"/>
      <c r="AX206" s="657"/>
      <c r="AY206" s="657"/>
      <c r="AZ206" s="657"/>
      <c r="BA206" s="657"/>
      <c r="BB206" s="657"/>
      <c r="BC206" s="657"/>
      <c r="BD206" s="657"/>
      <c r="BE206" s="658"/>
      <c r="BF206" s="93"/>
      <c r="BG206" s="128"/>
      <c r="BH206" s="128"/>
      <c r="BI206" s="128"/>
      <c r="BJ206" s="55"/>
    </row>
    <row r="207" spans="1:62" ht="12.75" customHeight="1" x14ac:dyDescent="0.2">
      <c r="A207" s="612"/>
      <c r="B207" s="613"/>
      <c r="C207" s="614"/>
      <c r="D207" s="617"/>
      <c r="E207" s="618"/>
      <c r="F207" s="618"/>
      <c r="G207" s="618"/>
      <c r="H207" s="618"/>
      <c r="I207" s="618"/>
      <c r="J207" s="618"/>
      <c r="K207" s="618"/>
      <c r="L207" s="618"/>
      <c r="M207" s="618"/>
      <c r="N207" s="618"/>
      <c r="O207" s="618"/>
      <c r="P207" s="618"/>
      <c r="Q207" s="618"/>
      <c r="R207" s="618"/>
      <c r="S207" s="618"/>
      <c r="T207" s="618"/>
      <c r="U207" s="618"/>
      <c r="V207" s="618"/>
      <c r="W207" s="618"/>
      <c r="X207" s="713"/>
      <c r="Y207" s="622" t="s">
        <v>141</v>
      </c>
      <c r="Z207" s="623"/>
      <c r="AA207" s="623"/>
      <c r="AB207" s="623"/>
      <c r="AC207" s="623"/>
      <c r="AD207" s="623"/>
      <c r="AE207" s="623"/>
      <c r="AF207" s="623"/>
      <c r="AG207" s="623"/>
      <c r="AH207" s="623"/>
      <c r="AI207" s="623"/>
      <c r="AJ207" s="623"/>
      <c r="AK207" s="623"/>
      <c r="AL207" s="623"/>
      <c r="AM207" s="623"/>
      <c r="AN207" s="623"/>
      <c r="AO207" s="623"/>
      <c r="AP207" s="623"/>
      <c r="AQ207" s="623"/>
      <c r="AR207" s="623"/>
      <c r="AS207" s="623"/>
      <c r="AT207" s="623"/>
      <c r="AU207" s="623"/>
      <c r="AV207" s="623"/>
      <c r="AW207" s="623"/>
      <c r="AX207" s="623"/>
      <c r="AY207" s="623"/>
      <c r="AZ207" s="623"/>
      <c r="BA207" s="623"/>
      <c r="BB207" s="623"/>
      <c r="BC207" s="623"/>
      <c r="BD207" s="623"/>
      <c r="BE207" s="624"/>
      <c r="BF207" s="93"/>
      <c r="BG207" s="128"/>
      <c r="BH207" s="128"/>
      <c r="BI207" s="128"/>
      <c r="BJ207" s="55"/>
    </row>
    <row r="208" spans="1:62" ht="12.75" customHeight="1" x14ac:dyDescent="0.2">
      <c r="A208" s="653"/>
      <c r="B208" s="654"/>
      <c r="C208" s="655"/>
      <c r="D208" s="714"/>
      <c r="E208" s="715"/>
      <c r="F208" s="715"/>
      <c r="G208" s="715"/>
      <c r="H208" s="715"/>
      <c r="I208" s="715"/>
      <c r="J208" s="715"/>
      <c r="K208" s="715"/>
      <c r="L208" s="715"/>
      <c r="M208" s="715"/>
      <c r="N208" s="715"/>
      <c r="O208" s="715"/>
      <c r="P208" s="715"/>
      <c r="Q208" s="715"/>
      <c r="R208" s="715"/>
      <c r="S208" s="715"/>
      <c r="T208" s="715"/>
      <c r="U208" s="715"/>
      <c r="V208" s="715"/>
      <c r="W208" s="715"/>
      <c r="X208" s="716"/>
      <c r="Y208" s="534">
        <v>0</v>
      </c>
      <c r="Z208" s="535"/>
      <c r="AA208" s="535"/>
      <c r="AB208" s="535"/>
      <c r="AC208" s="536"/>
      <c r="AD208" s="746" t="s">
        <v>87</v>
      </c>
      <c r="AE208" s="747"/>
      <c r="AF208" s="747"/>
      <c r="AG208" s="747"/>
      <c r="AH208" s="747"/>
      <c r="AI208" s="747"/>
      <c r="AJ208" s="748"/>
      <c r="AK208" s="749" t="s">
        <v>85</v>
      </c>
      <c r="AL208" s="750"/>
      <c r="AM208" s="750"/>
      <c r="AN208" s="750"/>
      <c r="AO208" s="750"/>
      <c r="AP208" s="750"/>
      <c r="AQ208" s="751"/>
      <c r="AR208" s="749" t="s">
        <v>86</v>
      </c>
      <c r="AS208" s="750"/>
      <c r="AT208" s="750"/>
      <c r="AU208" s="750"/>
      <c r="AV208" s="750"/>
      <c r="AW208" s="750"/>
      <c r="AX208" s="750"/>
      <c r="AY208" s="750"/>
      <c r="AZ208" s="750"/>
      <c r="BA208" s="750"/>
      <c r="BB208" s="750"/>
      <c r="BC208" s="750"/>
      <c r="BD208" s="750"/>
      <c r="BE208" s="751"/>
      <c r="BF208" s="93"/>
      <c r="BH208" s="128"/>
      <c r="BI208" s="128"/>
    </row>
    <row r="209" spans="1:61" ht="12.75" customHeight="1" x14ac:dyDescent="0.2">
      <c r="A209" s="798" t="s">
        <v>57</v>
      </c>
      <c r="B209" s="799"/>
      <c r="C209" s="800"/>
      <c r="D209" s="638" t="s">
        <v>404</v>
      </c>
      <c r="E209" s="639"/>
      <c r="F209" s="639"/>
      <c r="G209" s="639"/>
      <c r="H209" s="639"/>
      <c r="I209" s="639"/>
      <c r="J209" s="639"/>
      <c r="K209" s="639"/>
      <c r="L209" s="639"/>
      <c r="M209" s="639"/>
      <c r="N209" s="639"/>
      <c r="O209" s="639"/>
      <c r="P209" s="639"/>
      <c r="Q209" s="639"/>
      <c r="R209" s="639"/>
      <c r="S209" s="639"/>
      <c r="T209" s="639"/>
      <c r="U209" s="639"/>
      <c r="V209" s="639"/>
      <c r="W209" s="639"/>
      <c r="X209" s="640"/>
      <c r="Y209" s="513" t="s">
        <v>152</v>
      </c>
      <c r="Z209" s="514"/>
      <c r="AA209" s="514"/>
      <c r="AB209" s="514"/>
      <c r="AC209" s="514"/>
      <c r="AD209" s="513" t="s">
        <v>34</v>
      </c>
      <c r="AE209" s="514"/>
      <c r="AF209" s="514"/>
      <c r="AG209" s="514"/>
      <c r="AH209" s="514"/>
      <c r="AI209" s="514"/>
      <c r="AJ209" s="514"/>
      <c r="AK209" s="513" t="s">
        <v>35</v>
      </c>
      <c r="AL209" s="514"/>
      <c r="AM209" s="514"/>
      <c r="AN209" s="514"/>
      <c r="AO209" s="514"/>
      <c r="AP209" s="514"/>
      <c r="AQ209" s="519"/>
      <c r="AR209" s="513" t="s">
        <v>405</v>
      </c>
      <c r="AS209" s="514"/>
      <c r="AT209" s="514"/>
      <c r="AU209" s="514"/>
      <c r="AV209" s="514"/>
      <c r="AW209" s="514"/>
      <c r="AX209" s="514"/>
      <c r="AY209" s="514"/>
      <c r="AZ209" s="514"/>
      <c r="BA209" s="514"/>
      <c r="BB209" s="514"/>
      <c r="BC209" s="514"/>
      <c r="BD209" s="514"/>
      <c r="BE209" s="519"/>
      <c r="BF209" s="93"/>
      <c r="BH209" s="128"/>
      <c r="BI209" s="128"/>
    </row>
    <row r="210" spans="1:61" ht="20.25" customHeight="1" x14ac:dyDescent="0.2">
      <c r="A210" s="801"/>
      <c r="B210" s="802"/>
      <c r="C210" s="803"/>
      <c r="D210" s="641"/>
      <c r="E210" s="642"/>
      <c r="F210" s="642"/>
      <c r="G210" s="642"/>
      <c r="H210" s="642"/>
      <c r="I210" s="642"/>
      <c r="J210" s="642"/>
      <c r="K210" s="642"/>
      <c r="L210" s="642"/>
      <c r="M210" s="642"/>
      <c r="N210" s="642"/>
      <c r="O210" s="642"/>
      <c r="P210" s="642"/>
      <c r="Q210" s="642"/>
      <c r="R210" s="642"/>
      <c r="S210" s="642"/>
      <c r="T210" s="642"/>
      <c r="U210" s="642"/>
      <c r="V210" s="642"/>
      <c r="W210" s="642"/>
      <c r="X210" s="643"/>
      <c r="Y210" s="515"/>
      <c r="Z210" s="516"/>
      <c r="AA210" s="516"/>
      <c r="AB210" s="516"/>
      <c r="AC210" s="516"/>
      <c r="AD210" s="515"/>
      <c r="AE210" s="516"/>
      <c r="AF210" s="516"/>
      <c r="AG210" s="516"/>
      <c r="AH210" s="516"/>
      <c r="AI210" s="516"/>
      <c r="AJ210" s="516"/>
      <c r="AK210" s="515"/>
      <c r="AL210" s="516"/>
      <c r="AM210" s="516"/>
      <c r="AN210" s="516"/>
      <c r="AO210" s="516"/>
      <c r="AP210" s="516"/>
      <c r="AQ210" s="520"/>
      <c r="AR210" s="515"/>
      <c r="AS210" s="516"/>
      <c r="AT210" s="516"/>
      <c r="AU210" s="516"/>
      <c r="AV210" s="516"/>
      <c r="AW210" s="516"/>
      <c r="AX210" s="516"/>
      <c r="AY210" s="516"/>
      <c r="AZ210" s="516"/>
      <c r="BA210" s="516"/>
      <c r="BB210" s="516"/>
      <c r="BC210" s="516"/>
      <c r="BD210" s="516"/>
      <c r="BE210" s="520"/>
      <c r="BF210" s="93"/>
      <c r="BH210" s="128"/>
      <c r="BI210" s="128"/>
    </row>
    <row r="211" spans="1:61" ht="12.75" customHeight="1" x14ac:dyDescent="0.2">
      <c r="A211" s="801"/>
      <c r="B211" s="802"/>
      <c r="C211" s="803"/>
      <c r="D211" s="641"/>
      <c r="E211" s="642"/>
      <c r="F211" s="642"/>
      <c r="G211" s="642"/>
      <c r="H211" s="642"/>
      <c r="I211" s="642"/>
      <c r="J211" s="642"/>
      <c r="K211" s="642"/>
      <c r="L211" s="642"/>
      <c r="M211" s="642"/>
      <c r="N211" s="642"/>
      <c r="O211" s="642"/>
      <c r="P211" s="642"/>
      <c r="Q211" s="642"/>
      <c r="R211" s="642"/>
      <c r="S211" s="642"/>
      <c r="T211" s="642"/>
      <c r="U211" s="642"/>
      <c r="V211" s="642"/>
      <c r="W211" s="642"/>
      <c r="X211" s="643"/>
      <c r="Y211" s="515" t="s">
        <v>406</v>
      </c>
      <c r="Z211" s="516"/>
      <c r="AA211" s="516"/>
      <c r="AB211" s="516"/>
      <c r="AC211" s="516"/>
      <c r="AD211" s="521" t="s">
        <v>314</v>
      </c>
      <c r="AE211" s="522"/>
      <c r="AF211" s="522"/>
      <c r="AG211" s="522"/>
      <c r="AH211" s="522"/>
      <c r="AI211" s="522"/>
      <c r="AJ211" s="522"/>
      <c r="AK211" s="521" t="s">
        <v>315</v>
      </c>
      <c r="AL211" s="522"/>
      <c r="AM211" s="522"/>
      <c r="AN211" s="522"/>
      <c r="AO211" s="522"/>
      <c r="AP211" s="522"/>
      <c r="AQ211" s="523"/>
      <c r="AR211" s="521" t="s">
        <v>316</v>
      </c>
      <c r="AS211" s="522"/>
      <c r="AT211" s="522"/>
      <c r="AU211" s="522"/>
      <c r="AV211" s="522"/>
      <c r="AW211" s="522"/>
      <c r="AX211" s="522"/>
      <c r="AY211" s="522"/>
      <c r="AZ211" s="522"/>
      <c r="BA211" s="522"/>
      <c r="BB211" s="522"/>
      <c r="BC211" s="522"/>
      <c r="BD211" s="522"/>
      <c r="BE211" s="523"/>
      <c r="BF211" s="93"/>
      <c r="BH211" s="128"/>
      <c r="BI211" s="128"/>
    </row>
    <row r="212" spans="1:61" ht="12.75" customHeight="1" x14ac:dyDescent="0.2">
      <c r="A212" s="801"/>
      <c r="B212" s="802"/>
      <c r="C212" s="803"/>
      <c r="D212" s="641"/>
      <c r="E212" s="642"/>
      <c r="F212" s="642"/>
      <c r="G212" s="642"/>
      <c r="H212" s="642"/>
      <c r="I212" s="642"/>
      <c r="J212" s="642"/>
      <c r="K212" s="642"/>
      <c r="L212" s="642"/>
      <c r="M212" s="642"/>
      <c r="N212" s="642"/>
      <c r="O212" s="642"/>
      <c r="P212" s="642"/>
      <c r="Q212" s="642"/>
      <c r="R212" s="642"/>
      <c r="S212" s="642"/>
      <c r="T212" s="642"/>
      <c r="U212" s="642"/>
      <c r="V212" s="642"/>
      <c r="W212" s="642"/>
      <c r="X212" s="643"/>
      <c r="Y212" s="515"/>
      <c r="Z212" s="516"/>
      <c r="AA212" s="516"/>
      <c r="AB212" s="516"/>
      <c r="AC212" s="516"/>
      <c r="AD212" s="521" t="s">
        <v>317</v>
      </c>
      <c r="AE212" s="522"/>
      <c r="AF212" s="522"/>
      <c r="AG212" s="522"/>
      <c r="AH212" s="522"/>
      <c r="AI212" s="522"/>
      <c r="AJ212" s="522"/>
      <c r="AK212" s="521" t="s">
        <v>407</v>
      </c>
      <c r="AL212" s="522"/>
      <c r="AM212" s="522"/>
      <c r="AN212" s="522"/>
      <c r="AO212" s="522"/>
      <c r="AP212" s="522"/>
      <c r="AQ212" s="523"/>
      <c r="AR212" s="521" t="s">
        <v>408</v>
      </c>
      <c r="AS212" s="522"/>
      <c r="AT212" s="522"/>
      <c r="AU212" s="522"/>
      <c r="AV212" s="522"/>
      <c r="AW212" s="522"/>
      <c r="AX212" s="522"/>
      <c r="AY212" s="522"/>
      <c r="AZ212" s="522"/>
      <c r="BA212" s="522"/>
      <c r="BB212" s="522"/>
      <c r="BC212" s="522"/>
      <c r="BD212" s="522"/>
      <c r="BE212" s="523"/>
      <c r="BF212" s="93"/>
      <c r="BH212" s="128"/>
      <c r="BI212" s="128"/>
    </row>
    <row r="213" spans="1:61" ht="12.75" customHeight="1" x14ac:dyDescent="0.2">
      <c r="A213" s="801"/>
      <c r="B213" s="802"/>
      <c r="C213" s="803"/>
      <c r="D213" s="755" t="s">
        <v>409</v>
      </c>
      <c r="E213" s="808"/>
      <c r="F213" s="808"/>
      <c r="G213" s="808"/>
      <c r="H213" s="808"/>
      <c r="I213" s="808"/>
      <c r="J213" s="808"/>
      <c r="K213" s="808"/>
      <c r="L213" s="808"/>
      <c r="M213" s="808"/>
      <c r="N213" s="808"/>
      <c r="O213" s="808"/>
      <c r="P213" s="808"/>
      <c r="Q213" s="808"/>
      <c r="R213" s="808"/>
      <c r="S213" s="808"/>
      <c r="T213" s="808"/>
      <c r="U213" s="808"/>
      <c r="V213" s="808"/>
      <c r="W213" s="808"/>
      <c r="X213" s="809"/>
      <c r="Y213" s="515"/>
      <c r="Z213" s="516"/>
      <c r="AA213" s="516"/>
      <c r="AB213" s="516"/>
      <c r="AC213" s="516"/>
      <c r="AD213" s="521" t="s">
        <v>318</v>
      </c>
      <c r="AE213" s="522"/>
      <c r="AF213" s="522"/>
      <c r="AG213" s="522"/>
      <c r="AH213" s="522"/>
      <c r="AI213" s="522"/>
      <c r="AJ213" s="522"/>
      <c r="AK213" s="521" t="s">
        <v>319</v>
      </c>
      <c r="AL213" s="522"/>
      <c r="AM213" s="522"/>
      <c r="AN213" s="522"/>
      <c r="AO213" s="522"/>
      <c r="AP213" s="522"/>
      <c r="AQ213" s="523"/>
      <c r="AR213" s="521" t="s">
        <v>410</v>
      </c>
      <c r="AS213" s="522"/>
      <c r="AT213" s="522"/>
      <c r="AU213" s="522"/>
      <c r="AV213" s="522"/>
      <c r="AW213" s="522"/>
      <c r="AX213" s="522"/>
      <c r="AY213" s="522"/>
      <c r="AZ213" s="522"/>
      <c r="BA213" s="522"/>
      <c r="BB213" s="522"/>
      <c r="BC213" s="522"/>
      <c r="BD213" s="522"/>
      <c r="BE213" s="523"/>
      <c r="BF213" s="93"/>
      <c r="BH213" s="128"/>
      <c r="BI213" s="128"/>
    </row>
    <row r="214" spans="1:61" x14ac:dyDescent="0.2">
      <c r="A214" s="801"/>
      <c r="B214" s="802"/>
      <c r="C214" s="803"/>
      <c r="D214" s="807"/>
      <c r="E214" s="808"/>
      <c r="F214" s="808"/>
      <c r="G214" s="808"/>
      <c r="H214" s="808"/>
      <c r="I214" s="808"/>
      <c r="J214" s="808"/>
      <c r="K214" s="808"/>
      <c r="L214" s="808"/>
      <c r="M214" s="808"/>
      <c r="N214" s="808"/>
      <c r="O214" s="808"/>
      <c r="P214" s="808"/>
      <c r="Q214" s="808"/>
      <c r="R214" s="808"/>
      <c r="S214" s="808"/>
      <c r="T214" s="808"/>
      <c r="U214" s="808"/>
      <c r="V214" s="808"/>
      <c r="W214" s="808"/>
      <c r="X214" s="809"/>
      <c r="Y214" s="515"/>
      <c r="Z214" s="516"/>
      <c r="AA214" s="516"/>
      <c r="AB214" s="516"/>
      <c r="AC214" s="516"/>
      <c r="AD214" s="521"/>
      <c r="AE214" s="522"/>
      <c r="AF214" s="522"/>
      <c r="AG214" s="522"/>
      <c r="AH214" s="522"/>
      <c r="AI214" s="522"/>
      <c r="AJ214" s="522"/>
      <c r="AK214" s="521"/>
      <c r="AL214" s="522"/>
      <c r="AM214" s="522"/>
      <c r="AN214" s="522"/>
      <c r="AO214" s="522"/>
      <c r="AP214" s="522"/>
      <c r="AQ214" s="523"/>
      <c r="AR214" s="521"/>
      <c r="AS214" s="522"/>
      <c r="AT214" s="522"/>
      <c r="AU214" s="522"/>
      <c r="AV214" s="522"/>
      <c r="AW214" s="522"/>
      <c r="AX214" s="522"/>
      <c r="AY214" s="522"/>
      <c r="AZ214" s="522"/>
      <c r="BA214" s="522"/>
      <c r="BB214" s="522"/>
      <c r="BC214" s="522"/>
      <c r="BD214" s="522"/>
      <c r="BE214" s="523"/>
      <c r="BF214" s="93"/>
      <c r="BH214" s="128"/>
      <c r="BI214" s="128"/>
    </row>
    <row r="215" spans="1:61" ht="17.25" customHeight="1" x14ac:dyDescent="0.2">
      <c r="A215" s="801"/>
      <c r="B215" s="802"/>
      <c r="C215" s="803"/>
      <c r="D215" s="807"/>
      <c r="E215" s="808"/>
      <c r="F215" s="808"/>
      <c r="G215" s="808"/>
      <c r="H215" s="808"/>
      <c r="I215" s="808"/>
      <c r="J215" s="808"/>
      <c r="K215" s="808"/>
      <c r="L215" s="808"/>
      <c r="M215" s="808"/>
      <c r="N215" s="808"/>
      <c r="O215" s="808"/>
      <c r="P215" s="808"/>
      <c r="Q215" s="808"/>
      <c r="R215" s="808"/>
      <c r="S215" s="808"/>
      <c r="T215" s="808"/>
      <c r="U215" s="808"/>
      <c r="V215" s="808"/>
      <c r="W215" s="808"/>
      <c r="X215" s="809"/>
      <c r="Y215" s="517"/>
      <c r="Z215" s="518"/>
      <c r="AA215" s="518"/>
      <c r="AB215" s="518"/>
      <c r="AC215" s="518"/>
      <c r="AD215" s="540"/>
      <c r="AE215" s="541"/>
      <c r="AF215" s="541"/>
      <c r="AG215" s="541"/>
      <c r="AH215" s="541"/>
      <c r="AI215" s="541"/>
      <c r="AJ215" s="541"/>
      <c r="AK215" s="540"/>
      <c r="AL215" s="541"/>
      <c r="AM215" s="541"/>
      <c r="AN215" s="541"/>
      <c r="AO215" s="541"/>
      <c r="AP215" s="541"/>
      <c r="AQ215" s="542"/>
      <c r="AR215" s="524"/>
      <c r="AS215" s="525"/>
      <c r="AT215" s="525"/>
      <c r="AU215" s="525"/>
      <c r="AV215" s="525"/>
      <c r="AW215" s="525"/>
      <c r="AX215" s="525"/>
      <c r="AY215" s="525"/>
      <c r="AZ215" s="525"/>
      <c r="BA215" s="525"/>
      <c r="BB215" s="525"/>
      <c r="BC215" s="525"/>
      <c r="BD215" s="525"/>
      <c r="BE215" s="526"/>
      <c r="BF215" s="93"/>
      <c r="BH215" s="128"/>
    </row>
    <row r="216" spans="1:61" ht="12.75" customHeight="1" x14ac:dyDescent="0.2">
      <c r="A216" s="801"/>
      <c r="B216" s="802"/>
      <c r="C216" s="803"/>
      <c r="D216" s="807"/>
      <c r="E216" s="808"/>
      <c r="F216" s="808"/>
      <c r="G216" s="808"/>
      <c r="H216" s="808"/>
      <c r="I216" s="808"/>
      <c r="J216" s="808"/>
      <c r="K216" s="808"/>
      <c r="L216" s="808"/>
      <c r="M216" s="808"/>
      <c r="N216" s="808"/>
      <c r="O216" s="808"/>
      <c r="P216" s="808"/>
      <c r="Q216" s="808"/>
      <c r="R216" s="808"/>
      <c r="S216" s="808"/>
      <c r="T216" s="808"/>
      <c r="U216" s="808"/>
      <c r="V216" s="808"/>
      <c r="W216" s="808"/>
      <c r="X216" s="809"/>
      <c r="Y216" s="794" t="str">
        <f>IF(AND(AD216="",AK216="",AR216="",AY216=""),IF(FIO="","",0),"")</f>
        <v/>
      </c>
      <c r="Z216" s="794"/>
      <c r="AA216" s="794"/>
      <c r="AB216" s="794"/>
      <c r="AC216" s="794"/>
      <c r="AD216" s="498"/>
      <c r="AE216" s="499"/>
      <c r="AF216" s="499"/>
      <c r="AG216" s="499"/>
      <c r="AH216" s="499"/>
      <c r="AI216" s="499"/>
      <c r="AJ216" s="500"/>
      <c r="AK216" s="527"/>
      <c r="AL216" s="528"/>
      <c r="AM216" s="528"/>
      <c r="AN216" s="528"/>
      <c r="AO216" s="528"/>
      <c r="AP216" s="528"/>
      <c r="AQ216" s="529"/>
      <c r="AR216" s="527"/>
      <c r="AS216" s="528"/>
      <c r="AT216" s="528"/>
      <c r="AU216" s="528"/>
      <c r="AV216" s="528"/>
      <c r="AW216" s="528"/>
      <c r="AX216" s="528"/>
      <c r="AY216" s="528"/>
      <c r="AZ216" s="528"/>
      <c r="BA216" s="528"/>
      <c r="BB216" s="528"/>
      <c r="BC216" s="528"/>
      <c r="BD216" s="528"/>
      <c r="BE216" s="529"/>
      <c r="BF216" s="93"/>
      <c r="BG216" s="112">
        <f>SUM(Y216:BE217)</f>
        <v>0</v>
      </c>
      <c r="BH216" s="130">
        <v>200</v>
      </c>
      <c r="BI216" s="81"/>
    </row>
    <row r="217" spans="1:61" ht="12.75" customHeight="1" x14ac:dyDescent="0.2">
      <c r="A217" s="804"/>
      <c r="B217" s="805"/>
      <c r="C217" s="806"/>
      <c r="D217" s="810"/>
      <c r="E217" s="811"/>
      <c r="F217" s="811"/>
      <c r="G217" s="811"/>
      <c r="H217" s="811"/>
      <c r="I217" s="811"/>
      <c r="J217" s="811"/>
      <c r="K217" s="811"/>
      <c r="L217" s="811"/>
      <c r="M217" s="811"/>
      <c r="N217" s="811"/>
      <c r="O217" s="811"/>
      <c r="P217" s="811"/>
      <c r="Q217" s="811"/>
      <c r="R217" s="811"/>
      <c r="S217" s="811"/>
      <c r="T217" s="811"/>
      <c r="U217" s="811"/>
      <c r="V217" s="811"/>
      <c r="W217" s="811"/>
      <c r="X217" s="812"/>
      <c r="Y217" s="794"/>
      <c r="Z217" s="794"/>
      <c r="AA217" s="794"/>
      <c r="AB217" s="794"/>
      <c r="AC217" s="794"/>
      <c r="AD217" s="501"/>
      <c r="AE217" s="502"/>
      <c r="AF217" s="502"/>
      <c r="AG217" s="502"/>
      <c r="AH217" s="502"/>
      <c r="AI217" s="502"/>
      <c r="AJ217" s="503"/>
      <c r="AK217" s="527"/>
      <c r="AL217" s="528"/>
      <c r="AM217" s="528"/>
      <c r="AN217" s="528"/>
      <c r="AO217" s="528"/>
      <c r="AP217" s="528"/>
      <c r="AQ217" s="529"/>
      <c r="AR217" s="527"/>
      <c r="AS217" s="528"/>
      <c r="AT217" s="528"/>
      <c r="AU217" s="528"/>
      <c r="AV217" s="528"/>
      <c r="AW217" s="528"/>
      <c r="AX217" s="528"/>
      <c r="AY217" s="528"/>
      <c r="AZ217" s="528"/>
      <c r="BA217" s="528"/>
      <c r="BB217" s="528"/>
      <c r="BC217" s="528"/>
      <c r="BD217" s="528"/>
      <c r="BE217" s="529"/>
      <c r="BF217" s="93"/>
      <c r="BG217" s="128"/>
      <c r="BH217" s="128"/>
      <c r="BI217" s="128"/>
    </row>
    <row r="218" spans="1:61" ht="12.75" customHeight="1" x14ac:dyDescent="0.2">
      <c r="A218" s="798" t="s">
        <v>58</v>
      </c>
      <c r="B218" s="799"/>
      <c r="C218" s="800"/>
      <c r="D218" s="638" t="s">
        <v>526</v>
      </c>
      <c r="E218" s="639"/>
      <c r="F218" s="639"/>
      <c r="G218" s="639"/>
      <c r="H218" s="639"/>
      <c r="I218" s="639"/>
      <c r="J218" s="639"/>
      <c r="K218" s="639"/>
      <c r="L218" s="639"/>
      <c r="M218" s="639"/>
      <c r="N218" s="639"/>
      <c r="O218" s="639"/>
      <c r="P218" s="639"/>
      <c r="Q218" s="639"/>
      <c r="R218" s="639"/>
      <c r="S218" s="639"/>
      <c r="T218" s="639"/>
      <c r="U218" s="639"/>
      <c r="V218" s="639"/>
      <c r="W218" s="639"/>
      <c r="X218" s="640"/>
      <c r="Y218" s="513" t="s">
        <v>152</v>
      </c>
      <c r="Z218" s="514"/>
      <c r="AA218" s="514"/>
      <c r="AB218" s="514"/>
      <c r="AC218" s="514"/>
      <c r="AD218" s="513" t="s">
        <v>34</v>
      </c>
      <c r="AE218" s="514"/>
      <c r="AF218" s="514"/>
      <c r="AG218" s="514"/>
      <c r="AH218" s="514"/>
      <c r="AI218" s="514"/>
      <c r="AJ218" s="519"/>
      <c r="AK218" s="513" t="s">
        <v>35</v>
      </c>
      <c r="AL218" s="514"/>
      <c r="AM218" s="514"/>
      <c r="AN218" s="514"/>
      <c r="AO218" s="514"/>
      <c r="AP218" s="514"/>
      <c r="AQ218" s="519"/>
      <c r="AR218" s="513" t="s">
        <v>405</v>
      </c>
      <c r="AS218" s="514"/>
      <c r="AT218" s="514"/>
      <c r="AU218" s="514"/>
      <c r="AV218" s="514"/>
      <c r="AW218" s="514"/>
      <c r="AX218" s="514"/>
      <c r="AY218" s="514"/>
      <c r="AZ218" s="514"/>
      <c r="BA218" s="514"/>
      <c r="BB218" s="514"/>
      <c r="BC218" s="514"/>
      <c r="BD218" s="514"/>
      <c r="BE218" s="519"/>
      <c r="BF218" s="93"/>
      <c r="BH218" s="128"/>
      <c r="BI218" s="128"/>
    </row>
    <row r="219" spans="1:61" ht="14.25" customHeight="1" x14ac:dyDescent="0.2">
      <c r="A219" s="801"/>
      <c r="B219" s="802"/>
      <c r="C219" s="803"/>
      <c r="D219" s="641"/>
      <c r="E219" s="642"/>
      <c r="F219" s="642"/>
      <c r="G219" s="642"/>
      <c r="H219" s="642"/>
      <c r="I219" s="642"/>
      <c r="J219" s="642"/>
      <c r="K219" s="642"/>
      <c r="L219" s="642"/>
      <c r="M219" s="642"/>
      <c r="N219" s="642"/>
      <c r="O219" s="642"/>
      <c r="P219" s="642"/>
      <c r="Q219" s="642"/>
      <c r="R219" s="642"/>
      <c r="S219" s="642"/>
      <c r="T219" s="642"/>
      <c r="U219" s="642"/>
      <c r="V219" s="642"/>
      <c r="W219" s="642"/>
      <c r="X219" s="643"/>
      <c r="Y219" s="515"/>
      <c r="Z219" s="516"/>
      <c r="AA219" s="516"/>
      <c r="AB219" s="516"/>
      <c r="AC219" s="516"/>
      <c r="AD219" s="515"/>
      <c r="AE219" s="516"/>
      <c r="AF219" s="516"/>
      <c r="AG219" s="516"/>
      <c r="AH219" s="516"/>
      <c r="AI219" s="516"/>
      <c r="AJ219" s="520"/>
      <c r="AK219" s="515"/>
      <c r="AL219" s="516"/>
      <c r="AM219" s="516"/>
      <c r="AN219" s="516"/>
      <c r="AO219" s="516"/>
      <c r="AP219" s="516"/>
      <c r="AQ219" s="520"/>
      <c r="AR219" s="515"/>
      <c r="AS219" s="516"/>
      <c r="AT219" s="516"/>
      <c r="AU219" s="516"/>
      <c r="AV219" s="516"/>
      <c r="AW219" s="516"/>
      <c r="AX219" s="516"/>
      <c r="AY219" s="516"/>
      <c r="AZ219" s="516"/>
      <c r="BA219" s="516"/>
      <c r="BB219" s="516"/>
      <c r="BC219" s="516"/>
      <c r="BD219" s="516"/>
      <c r="BE219" s="520"/>
      <c r="BF219" s="93"/>
      <c r="BH219" s="128"/>
      <c r="BI219" s="128"/>
    </row>
    <row r="220" spans="1:61" ht="12" customHeight="1" x14ac:dyDescent="0.2">
      <c r="A220" s="801"/>
      <c r="B220" s="802"/>
      <c r="C220" s="803"/>
      <c r="D220" s="641"/>
      <c r="E220" s="642"/>
      <c r="F220" s="642"/>
      <c r="G220" s="642"/>
      <c r="H220" s="642"/>
      <c r="I220" s="642"/>
      <c r="J220" s="642"/>
      <c r="K220" s="642"/>
      <c r="L220" s="642"/>
      <c r="M220" s="642"/>
      <c r="N220" s="642"/>
      <c r="O220" s="642"/>
      <c r="P220" s="642"/>
      <c r="Q220" s="642"/>
      <c r="R220" s="642"/>
      <c r="S220" s="642"/>
      <c r="T220" s="642"/>
      <c r="U220" s="642"/>
      <c r="V220" s="642"/>
      <c r="W220" s="642"/>
      <c r="X220" s="643"/>
      <c r="Y220" s="515"/>
      <c r="Z220" s="516"/>
      <c r="AA220" s="516"/>
      <c r="AB220" s="516"/>
      <c r="AC220" s="516"/>
      <c r="AD220" s="521" t="s">
        <v>514</v>
      </c>
      <c r="AE220" s="522"/>
      <c r="AF220" s="522"/>
      <c r="AG220" s="522"/>
      <c r="AH220" s="522"/>
      <c r="AI220" s="522"/>
      <c r="AJ220" s="523"/>
      <c r="AK220" s="521" t="s">
        <v>169</v>
      </c>
      <c r="AL220" s="522"/>
      <c r="AM220" s="522"/>
      <c r="AN220" s="522"/>
      <c r="AO220" s="522"/>
      <c r="AP220" s="522"/>
      <c r="AQ220" s="523"/>
      <c r="AR220" s="521" t="s">
        <v>171</v>
      </c>
      <c r="AS220" s="522"/>
      <c r="AT220" s="522"/>
      <c r="AU220" s="522"/>
      <c r="AV220" s="522"/>
      <c r="AW220" s="522"/>
      <c r="AX220" s="522"/>
      <c r="AY220" s="522"/>
      <c r="AZ220" s="522"/>
      <c r="BA220" s="522"/>
      <c r="BB220" s="522"/>
      <c r="BC220" s="522"/>
      <c r="BD220" s="522"/>
      <c r="BE220" s="523"/>
      <c r="BF220" s="93"/>
      <c r="BH220" s="128"/>
      <c r="BI220" s="128"/>
    </row>
    <row r="221" spans="1:61" ht="12.75" customHeight="1" x14ac:dyDescent="0.2">
      <c r="A221" s="801"/>
      <c r="B221" s="802"/>
      <c r="C221" s="803"/>
      <c r="D221" s="641"/>
      <c r="E221" s="642"/>
      <c r="F221" s="642"/>
      <c r="G221" s="642"/>
      <c r="H221" s="642"/>
      <c r="I221" s="642"/>
      <c r="J221" s="642"/>
      <c r="K221" s="642"/>
      <c r="L221" s="642"/>
      <c r="M221" s="642"/>
      <c r="N221" s="642"/>
      <c r="O221" s="642"/>
      <c r="P221" s="642"/>
      <c r="Q221" s="642"/>
      <c r="R221" s="642"/>
      <c r="S221" s="642"/>
      <c r="T221" s="642"/>
      <c r="U221" s="642"/>
      <c r="V221" s="642"/>
      <c r="W221" s="642"/>
      <c r="X221" s="643"/>
      <c r="Y221" s="515"/>
      <c r="Z221" s="516"/>
      <c r="AA221" s="516"/>
      <c r="AB221" s="516"/>
      <c r="AC221" s="516"/>
      <c r="AD221" s="521"/>
      <c r="AE221" s="522"/>
      <c r="AF221" s="522"/>
      <c r="AG221" s="522"/>
      <c r="AH221" s="522"/>
      <c r="AI221" s="522"/>
      <c r="AJ221" s="523"/>
      <c r="AK221" s="521"/>
      <c r="AL221" s="522"/>
      <c r="AM221" s="522"/>
      <c r="AN221" s="522"/>
      <c r="AO221" s="522"/>
      <c r="AP221" s="522"/>
      <c r="AQ221" s="523"/>
      <c r="AR221" s="521"/>
      <c r="AS221" s="522"/>
      <c r="AT221" s="522"/>
      <c r="AU221" s="522"/>
      <c r="AV221" s="522"/>
      <c r="AW221" s="522"/>
      <c r="AX221" s="522"/>
      <c r="AY221" s="522"/>
      <c r="AZ221" s="522"/>
      <c r="BA221" s="522"/>
      <c r="BB221" s="522"/>
      <c r="BC221" s="522"/>
      <c r="BD221" s="522"/>
      <c r="BE221" s="523"/>
      <c r="BF221" s="93"/>
      <c r="BH221" s="128"/>
      <c r="BI221" s="128"/>
    </row>
    <row r="222" spans="1:61" ht="12.75" customHeight="1" x14ac:dyDescent="0.2">
      <c r="A222" s="801"/>
      <c r="B222" s="802"/>
      <c r="C222" s="803"/>
      <c r="D222" s="641"/>
      <c r="E222" s="642"/>
      <c r="F222" s="642"/>
      <c r="G222" s="642"/>
      <c r="H222" s="642"/>
      <c r="I222" s="642"/>
      <c r="J222" s="642"/>
      <c r="K222" s="642"/>
      <c r="L222" s="642"/>
      <c r="M222" s="642"/>
      <c r="N222" s="642"/>
      <c r="O222" s="642"/>
      <c r="P222" s="642"/>
      <c r="Q222" s="642"/>
      <c r="R222" s="642"/>
      <c r="S222" s="642"/>
      <c r="T222" s="642"/>
      <c r="U222" s="642"/>
      <c r="V222" s="642"/>
      <c r="W222" s="642"/>
      <c r="X222" s="643"/>
      <c r="Y222" s="515"/>
      <c r="Z222" s="516"/>
      <c r="AA222" s="516"/>
      <c r="AB222" s="516"/>
      <c r="AC222" s="516"/>
      <c r="AD222" s="521"/>
      <c r="AE222" s="522"/>
      <c r="AF222" s="522"/>
      <c r="AG222" s="522"/>
      <c r="AH222" s="522"/>
      <c r="AI222" s="522"/>
      <c r="AJ222" s="523"/>
      <c r="AK222" s="521" t="s">
        <v>170</v>
      </c>
      <c r="AL222" s="522"/>
      <c r="AM222" s="522"/>
      <c r="AN222" s="522"/>
      <c r="AO222" s="522"/>
      <c r="AP222" s="522"/>
      <c r="AQ222" s="523"/>
      <c r="AR222" s="521" t="s">
        <v>172</v>
      </c>
      <c r="AS222" s="522"/>
      <c r="AT222" s="522"/>
      <c r="AU222" s="522"/>
      <c r="AV222" s="522"/>
      <c r="AW222" s="522"/>
      <c r="AX222" s="522"/>
      <c r="AY222" s="522"/>
      <c r="AZ222" s="522"/>
      <c r="BA222" s="522"/>
      <c r="BB222" s="522"/>
      <c r="BC222" s="522"/>
      <c r="BD222" s="522"/>
      <c r="BE222" s="523"/>
      <c r="BF222" s="93"/>
      <c r="BH222" s="128"/>
      <c r="BI222" s="128"/>
    </row>
    <row r="223" spans="1:61" ht="12.75" customHeight="1" x14ac:dyDescent="0.2">
      <c r="A223" s="801"/>
      <c r="B223" s="802"/>
      <c r="C223" s="803"/>
      <c r="D223" s="641"/>
      <c r="E223" s="642"/>
      <c r="F223" s="642"/>
      <c r="G223" s="642"/>
      <c r="H223" s="642"/>
      <c r="I223" s="642"/>
      <c r="J223" s="642"/>
      <c r="K223" s="642"/>
      <c r="L223" s="642"/>
      <c r="M223" s="642"/>
      <c r="N223" s="642"/>
      <c r="O223" s="642"/>
      <c r="P223" s="642"/>
      <c r="Q223" s="642"/>
      <c r="R223" s="642"/>
      <c r="S223" s="642"/>
      <c r="T223" s="642"/>
      <c r="U223" s="642"/>
      <c r="V223" s="642"/>
      <c r="W223" s="642"/>
      <c r="X223" s="643"/>
      <c r="Y223" s="515"/>
      <c r="Z223" s="516"/>
      <c r="AA223" s="516"/>
      <c r="AB223" s="516"/>
      <c r="AC223" s="516"/>
      <c r="AD223" s="521"/>
      <c r="AE223" s="522"/>
      <c r="AF223" s="522"/>
      <c r="AG223" s="522"/>
      <c r="AH223" s="522"/>
      <c r="AI223" s="522"/>
      <c r="AJ223" s="523"/>
      <c r="AK223" s="521"/>
      <c r="AL223" s="522"/>
      <c r="AM223" s="522"/>
      <c r="AN223" s="522"/>
      <c r="AO223" s="522"/>
      <c r="AP223" s="522"/>
      <c r="AQ223" s="523"/>
      <c r="AR223" s="521"/>
      <c r="AS223" s="522"/>
      <c r="AT223" s="522"/>
      <c r="AU223" s="522"/>
      <c r="AV223" s="522"/>
      <c r="AW223" s="522"/>
      <c r="AX223" s="522"/>
      <c r="AY223" s="522"/>
      <c r="AZ223" s="522"/>
      <c r="BA223" s="522"/>
      <c r="BB223" s="522"/>
      <c r="BC223" s="522"/>
      <c r="BD223" s="522"/>
      <c r="BE223" s="523"/>
      <c r="BF223" s="93"/>
      <c r="BH223" s="128"/>
      <c r="BI223" s="128"/>
    </row>
    <row r="224" spans="1:61" ht="12.75" customHeight="1" x14ac:dyDescent="0.2">
      <c r="A224" s="801"/>
      <c r="B224" s="802"/>
      <c r="C224" s="803"/>
      <c r="D224" s="641"/>
      <c r="E224" s="642"/>
      <c r="F224" s="642"/>
      <c r="G224" s="642"/>
      <c r="H224" s="642"/>
      <c r="I224" s="642"/>
      <c r="J224" s="642"/>
      <c r="K224" s="642"/>
      <c r="L224" s="642"/>
      <c r="M224" s="642"/>
      <c r="N224" s="642"/>
      <c r="O224" s="642"/>
      <c r="P224" s="642"/>
      <c r="Q224" s="642"/>
      <c r="R224" s="642"/>
      <c r="S224" s="642"/>
      <c r="T224" s="642"/>
      <c r="U224" s="642"/>
      <c r="V224" s="642"/>
      <c r="W224" s="642"/>
      <c r="X224" s="643"/>
      <c r="Y224" s="515"/>
      <c r="Z224" s="516"/>
      <c r="AA224" s="516"/>
      <c r="AB224" s="516"/>
      <c r="AC224" s="516"/>
      <c r="AD224" s="521"/>
      <c r="AE224" s="522"/>
      <c r="AF224" s="522"/>
      <c r="AG224" s="522"/>
      <c r="AH224" s="522"/>
      <c r="AI224" s="522"/>
      <c r="AJ224" s="523"/>
      <c r="AK224" s="521" t="s">
        <v>411</v>
      </c>
      <c r="AL224" s="522"/>
      <c r="AM224" s="522"/>
      <c r="AN224" s="522"/>
      <c r="AO224" s="522"/>
      <c r="AP224" s="522"/>
      <c r="AQ224" s="523"/>
      <c r="AR224" s="521" t="s">
        <v>412</v>
      </c>
      <c r="AS224" s="522"/>
      <c r="AT224" s="522"/>
      <c r="AU224" s="522"/>
      <c r="AV224" s="522"/>
      <c r="AW224" s="522"/>
      <c r="AX224" s="522"/>
      <c r="AY224" s="522"/>
      <c r="AZ224" s="522"/>
      <c r="BA224" s="522"/>
      <c r="BB224" s="522"/>
      <c r="BC224" s="522"/>
      <c r="BD224" s="522"/>
      <c r="BE224" s="523"/>
      <c r="BF224" s="93"/>
      <c r="BH224" s="128"/>
      <c r="BI224" s="128"/>
    </row>
    <row r="225" spans="1:61" ht="27.75" customHeight="1" x14ac:dyDescent="0.2">
      <c r="A225" s="801"/>
      <c r="B225" s="802"/>
      <c r="C225" s="803"/>
      <c r="D225" s="641"/>
      <c r="E225" s="642"/>
      <c r="F225" s="642"/>
      <c r="G225" s="642"/>
      <c r="H225" s="642"/>
      <c r="I225" s="642"/>
      <c r="J225" s="642"/>
      <c r="K225" s="642"/>
      <c r="L225" s="642"/>
      <c r="M225" s="642"/>
      <c r="N225" s="642"/>
      <c r="O225" s="642"/>
      <c r="P225" s="642"/>
      <c r="Q225" s="642"/>
      <c r="R225" s="642"/>
      <c r="S225" s="642"/>
      <c r="T225" s="642"/>
      <c r="U225" s="642"/>
      <c r="V225" s="642"/>
      <c r="W225" s="642"/>
      <c r="X225" s="643"/>
      <c r="Y225" s="517"/>
      <c r="Z225" s="518"/>
      <c r="AA225" s="518"/>
      <c r="AB225" s="518"/>
      <c r="AC225" s="518"/>
      <c r="AD225" s="524"/>
      <c r="AE225" s="525"/>
      <c r="AF225" s="525"/>
      <c r="AG225" s="525"/>
      <c r="AH225" s="525"/>
      <c r="AI225" s="525"/>
      <c r="AJ225" s="526"/>
      <c r="AK225" s="524"/>
      <c r="AL225" s="525"/>
      <c r="AM225" s="525"/>
      <c r="AN225" s="525"/>
      <c r="AO225" s="525"/>
      <c r="AP225" s="525"/>
      <c r="AQ225" s="526"/>
      <c r="AR225" s="524"/>
      <c r="AS225" s="525"/>
      <c r="AT225" s="525"/>
      <c r="AU225" s="525"/>
      <c r="AV225" s="525"/>
      <c r="AW225" s="525"/>
      <c r="AX225" s="525"/>
      <c r="AY225" s="525"/>
      <c r="AZ225" s="525"/>
      <c r="BA225" s="525"/>
      <c r="BB225" s="525"/>
      <c r="BC225" s="525"/>
      <c r="BD225" s="525"/>
      <c r="BE225" s="526"/>
      <c r="BF225" s="93"/>
      <c r="BH225" s="128"/>
      <c r="BI225" s="128"/>
    </row>
    <row r="226" spans="1:61" ht="6.75" customHeight="1" x14ac:dyDescent="0.2">
      <c r="A226" s="801"/>
      <c r="B226" s="802"/>
      <c r="C226" s="803"/>
      <c r="D226" s="807"/>
      <c r="E226" s="808"/>
      <c r="F226" s="808"/>
      <c r="G226" s="808"/>
      <c r="H226" s="808"/>
      <c r="I226" s="808"/>
      <c r="J226" s="808"/>
      <c r="K226" s="808"/>
      <c r="L226" s="808"/>
      <c r="M226" s="808"/>
      <c r="N226" s="808"/>
      <c r="O226" s="808"/>
      <c r="P226" s="808"/>
      <c r="Q226" s="808"/>
      <c r="R226" s="808"/>
      <c r="S226" s="808"/>
      <c r="T226" s="808"/>
      <c r="U226" s="808"/>
      <c r="V226" s="808"/>
      <c r="W226" s="808"/>
      <c r="X226" s="809"/>
      <c r="Y226" s="507" t="str">
        <f>IF(AND(AD226="",AK226="",AR226="",AY226=""),IF(FIO="","",0),"")</f>
        <v/>
      </c>
      <c r="Z226" s="508"/>
      <c r="AA226" s="508"/>
      <c r="AB226" s="508"/>
      <c r="AC226" s="509"/>
      <c r="AD226" s="527"/>
      <c r="AE226" s="528"/>
      <c r="AF226" s="528"/>
      <c r="AG226" s="528"/>
      <c r="AH226" s="528"/>
      <c r="AI226" s="528"/>
      <c r="AJ226" s="529"/>
      <c r="AK226" s="527"/>
      <c r="AL226" s="528"/>
      <c r="AM226" s="528"/>
      <c r="AN226" s="528"/>
      <c r="AO226" s="528"/>
      <c r="AP226" s="528"/>
      <c r="AQ226" s="529"/>
      <c r="AR226" s="527"/>
      <c r="AS226" s="528"/>
      <c r="AT226" s="528"/>
      <c r="AU226" s="528"/>
      <c r="AV226" s="528"/>
      <c r="AW226" s="528"/>
      <c r="AX226" s="528"/>
      <c r="AY226" s="528"/>
      <c r="AZ226" s="528"/>
      <c r="BA226" s="528"/>
      <c r="BB226" s="528"/>
      <c r="BC226" s="528"/>
      <c r="BD226" s="528"/>
      <c r="BE226" s="529"/>
      <c r="BF226" s="93"/>
      <c r="BG226" s="55"/>
      <c r="BH226" s="55"/>
      <c r="BI226" s="81"/>
    </row>
    <row r="227" spans="1:61" ht="30.75" customHeight="1" x14ac:dyDescent="0.2">
      <c r="A227" s="804"/>
      <c r="B227" s="805"/>
      <c r="C227" s="806"/>
      <c r="D227" s="810"/>
      <c r="E227" s="811"/>
      <c r="F227" s="811"/>
      <c r="G227" s="811"/>
      <c r="H227" s="811"/>
      <c r="I227" s="811"/>
      <c r="J227" s="811"/>
      <c r="K227" s="811"/>
      <c r="L227" s="811"/>
      <c r="M227" s="811"/>
      <c r="N227" s="811"/>
      <c r="O227" s="811"/>
      <c r="P227" s="811"/>
      <c r="Q227" s="811"/>
      <c r="R227" s="811"/>
      <c r="S227" s="811"/>
      <c r="T227" s="811"/>
      <c r="U227" s="811"/>
      <c r="V227" s="811"/>
      <c r="W227" s="811"/>
      <c r="X227" s="812"/>
      <c r="Y227" s="510"/>
      <c r="Z227" s="511"/>
      <c r="AA227" s="511"/>
      <c r="AB227" s="511"/>
      <c r="AC227" s="512"/>
      <c r="AD227" s="501"/>
      <c r="AE227" s="502"/>
      <c r="AF227" s="502"/>
      <c r="AG227" s="502"/>
      <c r="AH227" s="502"/>
      <c r="AI227" s="502"/>
      <c r="AJ227" s="503"/>
      <c r="AK227" s="501"/>
      <c r="AL227" s="502"/>
      <c r="AM227" s="502"/>
      <c r="AN227" s="502"/>
      <c r="AO227" s="502"/>
      <c r="AP227" s="502"/>
      <c r="AQ227" s="503"/>
      <c r="AR227" s="501"/>
      <c r="AS227" s="502"/>
      <c r="AT227" s="502"/>
      <c r="AU227" s="502"/>
      <c r="AV227" s="502"/>
      <c r="AW227" s="502"/>
      <c r="AX227" s="502"/>
      <c r="AY227" s="502"/>
      <c r="AZ227" s="502"/>
      <c r="BA227" s="502"/>
      <c r="BB227" s="502"/>
      <c r="BC227" s="502"/>
      <c r="BD227" s="502"/>
      <c r="BE227" s="503"/>
      <c r="BF227" s="93"/>
      <c r="BG227" s="112">
        <f>SUM(Y226:BE227)</f>
        <v>0</v>
      </c>
      <c r="BH227" s="130">
        <v>120</v>
      </c>
      <c r="BI227" s="128"/>
    </row>
    <row r="228" spans="1:61" ht="12.75" customHeight="1" x14ac:dyDescent="0.2">
      <c r="BF228" s="93"/>
      <c r="BH228" s="55"/>
      <c r="BI228" s="55"/>
    </row>
    <row r="229" spans="1:61" ht="12.75" customHeight="1" x14ac:dyDescent="0.2">
      <c r="A229" s="609" t="s">
        <v>162</v>
      </c>
      <c r="B229" s="610"/>
      <c r="C229" s="611"/>
      <c r="D229" s="615" t="s">
        <v>140</v>
      </c>
      <c r="E229" s="685"/>
      <c r="F229" s="685"/>
      <c r="G229" s="685"/>
      <c r="H229" s="685"/>
      <c r="I229" s="685"/>
      <c r="J229" s="685"/>
      <c r="K229" s="685"/>
      <c r="L229" s="685"/>
      <c r="M229" s="685"/>
      <c r="N229" s="685"/>
      <c r="O229" s="685"/>
      <c r="P229" s="685"/>
      <c r="Q229" s="685"/>
      <c r="R229" s="685"/>
      <c r="S229" s="685"/>
      <c r="T229" s="685"/>
      <c r="U229" s="685"/>
      <c r="V229" s="685"/>
      <c r="W229" s="685"/>
      <c r="X229" s="685"/>
      <c r="Y229" s="685"/>
      <c r="Z229" s="685"/>
      <c r="AA229" s="686"/>
      <c r="AB229" s="656" t="s">
        <v>249</v>
      </c>
      <c r="AC229" s="657"/>
      <c r="AD229" s="657"/>
      <c r="AE229" s="657"/>
      <c r="AF229" s="657"/>
      <c r="AG229" s="657"/>
      <c r="AH229" s="657"/>
      <c r="AI229" s="657"/>
      <c r="AJ229" s="657"/>
      <c r="AK229" s="657"/>
      <c r="AL229" s="657"/>
      <c r="AM229" s="657"/>
      <c r="AN229" s="657"/>
      <c r="AO229" s="657"/>
      <c r="AP229" s="657"/>
      <c r="AQ229" s="657"/>
      <c r="AR229" s="657"/>
      <c r="AS229" s="657"/>
      <c r="AT229" s="657"/>
      <c r="AU229" s="657"/>
      <c r="AV229" s="657"/>
      <c r="AW229" s="657"/>
      <c r="AX229" s="657"/>
      <c r="AY229" s="657"/>
      <c r="AZ229" s="657"/>
      <c r="BA229" s="657"/>
      <c r="BB229" s="657"/>
      <c r="BC229" s="657"/>
      <c r="BD229" s="657"/>
      <c r="BE229" s="658"/>
      <c r="BF229" s="93"/>
      <c r="BH229" s="55"/>
      <c r="BI229" s="55"/>
    </row>
    <row r="230" spans="1:61" ht="12.75" customHeight="1" x14ac:dyDescent="0.2">
      <c r="A230" s="612"/>
      <c r="B230" s="613"/>
      <c r="C230" s="614"/>
      <c r="D230" s="687"/>
      <c r="E230" s="846"/>
      <c r="F230" s="846"/>
      <c r="G230" s="846"/>
      <c r="H230" s="846"/>
      <c r="I230" s="846"/>
      <c r="J230" s="846"/>
      <c r="K230" s="846"/>
      <c r="L230" s="846"/>
      <c r="M230" s="846"/>
      <c r="N230" s="846"/>
      <c r="O230" s="846"/>
      <c r="P230" s="846"/>
      <c r="Q230" s="846"/>
      <c r="R230" s="846"/>
      <c r="S230" s="846"/>
      <c r="T230" s="846"/>
      <c r="U230" s="846"/>
      <c r="V230" s="846"/>
      <c r="W230" s="846"/>
      <c r="X230" s="846"/>
      <c r="Y230" s="846"/>
      <c r="Z230" s="846"/>
      <c r="AA230" s="689"/>
      <c r="AB230" s="647" t="s">
        <v>459</v>
      </c>
      <c r="AC230" s="648"/>
      <c r="AD230" s="648"/>
      <c r="AE230" s="648"/>
      <c r="AF230" s="648"/>
      <c r="AG230" s="648"/>
      <c r="AH230" s="648"/>
      <c r="AI230" s="648"/>
      <c r="AJ230" s="648"/>
      <c r="AK230" s="648"/>
      <c r="AL230" s="648"/>
      <c r="AM230" s="648"/>
      <c r="AN230" s="648"/>
      <c r="AO230" s="648"/>
      <c r="AP230" s="648"/>
      <c r="AQ230" s="648"/>
      <c r="AR230" s="648"/>
      <c r="AS230" s="648"/>
      <c r="AT230" s="648"/>
      <c r="AU230" s="648"/>
      <c r="AV230" s="648"/>
      <c r="AW230" s="648"/>
      <c r="AX230" s="648"/>
      <c r="AY230" s="648"/>
      <c r="AZ230" s="648"/>
      <c r="BA230" s="648"/>
      <c r="BB230" s="648"/>
      <c r="BC230" s="648"/>
      <c r="BD230" s="648"/>
      <c r="BE230" s="649"/>
      <c r="BF230" s="93"/>
      <c r="BH230" s="55"/>
      <c r="BI230" s="55"/>
    </row>
    <row r="231" spans="1:61" ht="12.75" customHeight="1" x14ac:dyDescent="0.2">
      <c r="A231" s="653"/>
      <c r="B231" s="654"/>
      <c r="C231" s="655"/>
      <c r="D231" s="795"/>
      <c r="E231" s="796"/>
      <c r="F231" s="796"/>
      <c r="G231" s="796"/>
      <c r="H231" s="796"/>
      <c r="I231" s="796"/>
      <c r="J231" s="796"/>
      <c r="K231" s="796"/>
      <c r="L231" s="796"/>
      <c r="M231" s="796"/>
      <c r="N231" s="796"/>
      <c r="O231" s="796"/>
      <c r="P231" s="796"/>
      <c r="Q231" s="796"/>
      <c r="R231" s="796"/>
      <c r="S231" s="796"/>
      <c r="T231" s="796"/>
      <c r="U231" s="796"/>
      <c r="V231" s="796"/>
      <c r="W231" s="796"/>
      <c r="X231" s="796"/>
      <c r="Y231" s="796"/>
      <c r="Z231" s="796"/>
      <c r="AA231" s="797"/>
      <c r="AB231" s="622"/>
      <c r="AC231" s="623"/>
      <c r="AD231" s="623"/>
      <c r="AE231" s="623"/>
      <c r="AF231" s="623"/>
      <c r="AG231" s="623"/>
      <c r="AH231" s="623"/>
      <c r="AI231" s="623"/>
      <c r="AJ231" s="623"/>
      <c r="AK231" s="623"/>
      <c r="AL231" s="623"/>
      <c r="AM231" s="623"/>
      <c r="AN231" s="623"/>
      <c r="AO231" s="623"/>
      <c r="AP231" s="623"/>
      <c r="AQ231" s="623"/>
      <c r="AR231" s="623"/>
      <c r="AS231" s="623"/>
      <c r="AT231" s="623"/>
      <c r="AU231" s="623"/>
      <c r="AV231" s="623"/>
      <c r="AW231" s="623"/>
      <c r="AX231" s="623"/>
      <c r="AY231" s="623"/>
      <c r="AZ231" s="623"/>
      <c r="BA231" s="623"/>
      <c r="BB231" s="623"/>
      <c r="BC231" s="623"/>
      <c r="BD231" s="623"/>
      <c r="BE231" s="624"/>
      <c r="BF231" s="93"/>
      <c r="BH231" s="55"/>
      <c r="BI231" s="55"/>
    </row>
    <row r="232" spans="1:61" ht="17.25" customHeight="1" x14ac:dyDescent="0.2">
      <c r="A232" s="798" t="s">
        <v>59</v>
      </c>
      <c r="B232" s="799"/>
      <c r="C232" s="800"/>
      <c r="D232" s="638" t="s">
        <v>413</v>
      </c>
      <c r="E232" s="639"/>
      <c r="F232" s="639"/>
      <c r="G232" s="639"/>
      <c r="H232" s="639"/>
      <c r="I232" s="639"/>
      <c r="J232" s="639"/>
      <c r="K232" s="639"/>
      <c r="L232" s="639"/>
      <c r="M232" s="639"/>
      <c r="N232" s="639"/>
      <c r="O232" s="639"/>
      <c r="P232" s="639"/>
      <c r="Q232" s="639"/>
      <c r="R232" s="639"/>
      <c r="S232" s="639"/>
      <c r="T232" s="639"/>
      <c r="U232" s="639"/>
      <c r="V232" s="639"/>
      <c r="W232" s="639"/>
      <c r="X232" s="639"/>
      <c r="Y232" s="639"/>
      <c r="Z232" s="639"/>
      <c r="AA232" s="640"/>
      <c r="AB232" s="824" t="s">
        <v>414</v>
      </c>
      <c r="AC232" s="824"/>
      <c r="AD232" s="824"/>
      <c r="AE232" s="824"/>
      <c r="AF232" s="824"/>
      <c r="AG232" s="824"/>
      <c r="AH232" s="824"/>
      <c r="AI232" s="824"/>
      <c r="AJ232" s="824"/>
      <c r="AK232" s="824"/>
      <c r="AL232" s="659" t="s">
        <v>415</v>
      </c>
      <c r="AM232" s="660"/>
      <c r="AN232" s="660"/>
      <c r="AO232" s="660"/>
      <c r="AP232" s="660"/>
      <c r="AQ232" s="660"/>
      <c r="AR232" s="660"/>
      <c r="AS232" s="660"/>
      <c r="AT232" s="660"/>
      <c r="AU232" s="661"/>
      <c r="AV232" s="659" t="s">
        <v>416</v>
      </c>
      <c r="AW232" s="660"/>
      <c r="AX232" s="660"/>
      <c r="AY232" s="660"/>
      <c r="AZ232" s="660"/>
      <c r="BA232" s="660"/>
      <c r="BB232" s="660"/>
      <c r="BC232" s="660"/>
      <c r="BD232" s="660"/>
      <c r="BE232" s="661"/>
      <c r="BF232" s="93"/>
      <c r="BH232" s="55"/>
      <c r="BI232" s="55"/>
    </row>
    <row r="233" spans="1:61" x14ac:dyDescent="0.2">
      <c r="A233" s="801"/>
      <c r="B233" s="802"/>
      <c r="C233" s="803"/>
      <c r="D233" s="641"/>
      <c r="E233" s="642"/>
      <c r="F233" s="642"/>
      <c r="G233" s="642"/>
      <c r="H233" s="642"/>
      <c r="I233" s="642"/>
      <c r="J233" s="642"/>
      <c r="K233" s="642"/>
      <c r="L233" s="642"/>
      <c r="M233" s="642"/>
      <c r="N233" s="642"/>
      <c r="O233" s="642"/>
      <c r="P233" s="642"/>
      <c r="Q233" s="642"/>
      <c r="R233" s="642"/>
      <c r="S233" s="642"/>
      <c r="T233" s="642"/>
      <c r="U233" s="642"/>
      <c r="V233" s="642"/>
      <c r="W233" s="642"/>
      <c r="X233" s="642"/>
      <c r="Y233" s="642"/>
      <c r="Z233" s="642"/>
      <c r="AA233" s="643"/>
      <c r="AB233" s="824"/>
      <c r="AC233" s="824"/>
      <c r="AD233" s="824"/>
      <c r="AE233" s="824"/>
      <c r="AF233" s="824"/>
      <c r="AG233" s="824"/>
      <c r="AH233" s="824"/>
      <c r="AI233" s="824"/>
      <c r="AJ233" s="824"/>
      <c r="AK233" s="824"/>
      <c r="AL233" s="559"/>
      <c r="AM233" s="560"/>
      <c r="AN233" s="560"/>
      <c r="AO233" s="560"/>
      <c r="AP233" s="560"/>
      <c r="AQ233" s="560"/>
      <c r="AR233" s="560"/>
      <c r="AS233" s="560"/>
      <c r="AT233" s="560"/>
      <c r="AU233" s="662"/>
      <c r="AV233" s="559"/>
      <c r="AW233" s="560"/>
      <c r="AX233" s="560"/>
      <c r="AY233" s="560"/>
      <c r="AZ233" s="560"/>
      <c r="BA233" s="560"/>
      <c r="BB233" s="560"/>
      <c r="BC233" s="560"/>
      <c r="BD233" s="560"/>
      <c r="BE233" s="662"/>
      <c r="BF233" s="93"/>
      <c r="BH233" s="55"/>
      <c r="BI233" s="55"/>
    </row>
    <row r="234" spans="1:61" x14ac:dyDescent="0.2">
      <c r="A234" s="801"/>
      <c r="B234" s="802"/>
      <c r="C234" s="803"/>
      <c r="D234" s="641"/>
      <c r="E234" s="642"/>
      <c r="F234" s="642"/>
      <c r="G234" s="642"/>
      <c r="H234" s="642"/>
      <c r="I234" s="642"/>
      <c r="J234" s="642"/>
      <c r="K234" s="642"/>
      <c r="L234" s="642"/>
      <c r="M234" s="642"/>
      <c r="N234" s="642"/>
      <c r="O234" s="642"/>
      <c r="P234" s="642"/>
      <c r="Q234" s="642"/>
      <c r="R234" s="642"/>
      <c r="S234" s="642"/>
      <c r="T234" s="642"/>
      <c r="U234" s="642"/>
      <c r="V234" s="642"/>
      <c r="W234" s="642"/>
      <c r="X234" s="642"/>
      <c r="Y234" s="642"/>
      <c r="Z234" s="642"/>
      <c r="AA234" s="643"/>
      <c r="AB234" s="824"/>
      <c r="AC234" s="824"/>
      <c r="AD234" s="824"/>
      <c r="AE234" s="824"/>
      <c r="AF234" s="824"/>
      <c r="AG234" s="824"/>
      <c r="AH234" s="824"/>
      <c r="AI234" s="824"/>
      <c r="AJ234" s="824"/>
      <c r="AK234" s="824"/>
      <c r="AL234" s="559"/>
      <c r="AM234" s="560"/>
      <c r="AN234" s="560"/>
      <c r="AO234" s="560"/>
      <c r="AP234" s="560"/>
      <c r="AQ234" s="560"/>
      <c r="AR234" s="560"/>
      <c r="AS234" s="560"/>
      <c r="AT234" s="560"/>
      <c r="AU234" s="662"/>
      <c r="AV234" s="559"/>
      <c r="AW234" s="560"/>
      <c r="AX234" s="560"/>
      <c r="AY234" s="560"/>
      <c r="AZ234" s="560"/>
      <c r="BA234" s="560"/>
      <c r="BB234" s="560"/>
      <c r="BC234" s="560"/>
      <c r="BD234" s="560"/>
      <c r="BE234" s="662"/>
      <c r="BF234" s="93"/>
      <c r="BH234" s="55"/>
      <c r="BI234" s="55"/>
    </row>
    <row r="235" spans="1:61" ht="12.75" customHeight="1" x14ac:dyDescent="0.2">
      <c r="A235" s="801"/>
      <c r="B235" s="802"/>
      <c r="C235" s="803"/>
      <c r="D235" s="641"/>
      <c r="E235" s="642"/>
      <c r="F235" s="642"/>
      <c r="G235" s="642"/>
      <c r="H235" s="642"/>
      <c r="I235" s="642"/>
      <c r="J235" s="642"/>
      <c r="K235" s="642"/>
      <c r="L235" s="642"/>
      <c r="M235" s="642"/>
      <c r="N235" s="642"/>
      <c r="O235" s="642"/>
      <c r="P235" s="642"/>
      <c r="Q235" s="642"/>
      <c r="R235" s="642"/>
      <c r="S235" s="642"/>
      <c r="T235" s="642"/>
      <c r="U235" s="642"/>
      <c r="V235" s="642"/>
      <c r="W235" s="642"/>
      <c r="X235" s="642"/>
      <c r="Y235" s="642"/>
      <c r="Z235" s="642"/>
      <c r="AA235" s="643"/>
      <c r="AB235" s="824"/>
      <c r="AC235" s="824"/>
      <c r="AD235" s="824"/>
      <c r="AE235" s="824"/>
      <c r="AF235" s="824"/>
      <c r="AG235" s="824"/>
      <c r="AH235" s="824"/>
      <c r="AI235" s="824"/>
      <c r="AJ235" s="824"/>
      <c r="AK235" s="824"/>
      <c r="AL235" s="521" t="s">
        <v>417</v>
      </c>
      <c r="AM235" s="522"/>
      <c r="AN235" s="522"/>
      <c r="AO235" s="522"/>
      <c r="AP235" s="522"/>
      <c r="AQ235" s="522"/>
      <c r="AR235" s="522"/>
      <c r="AS235" s="522"/>
      <c r="AT235" s="522"/>
      <c r="AU235" s="523"/>
      <c r="AV235" s="521" t="s">
        <v>274</v>
      </c>
      <c r="AW235" s="522"/>
      <c r="AX235" s="522"/>
      <c r="AY235" s="522"/>
      <c r="AZ235" s="522"/>
      <c r="BA235" s="522"/>
      <c r="BB235" s="522"/>
      <c r="BC235" s="522"/>
      <c r="BD235" s="522"/>
      <c r="BE235" s="523"/>
      <c r="BF235" s="93"/>
      <c r="BH235" s="55"/>
      <c r="BI235" s="55"/>
    </row>
    <row r="236" spans="1:61" ht="13.5" customHeight="1" x14ac:dyDescent="0.2">
      <c r="A236" s="801"/>
      <c r="B236" s="802"/>
      <c r="C236" s="803"/>
      <c r="D236" s="641"/>
      <c r="E236" s="642"/>
      <c r="F236" s="642"/>
      <c r="G236" s="642"/>
      <c r="H236" s="642"/>
      <c r="I236" s="642"/>
      <c r="J236" s="642"/>
      <c r="K236" s="642"/>
      <c r="L236" s="642"/>
      <c r="M236" s="642"/>
      <c r="N236" s="642"/>
      <c r="O236" s="642"/>
      <c r="P236" s="642"/>
      <c r="Q236" s="642"/>
      <c r="R236" s="642"/>
      <c r="S236" s="642"/>
      <c r="T236" s="642"/>
      <c r="U236" s="642"/>
      <c r="V236" s="642"/>
      <c r="W236" s="642"/>
      <c r="X236" s="642"/>
      <c r="Y236" s="642"/>
      <c r="Z236" s="642"/>
      <c r="AA236" s="643"/>
      <c r="AB236" s="824"/>
      <c r="AC236" s="824"/>
      <c r="AD236" s="824"/>
      <c r="AE236" s="824"/>
      <c r="AF236" s="824"/>
      <c r="AG236" s="824"/>
      <c r="AH236" s="824"/>
      <c r="AI236" s="824"/>
      <c r="AJ236" s="824"/>
      <c r="AK236" s="824"/>
      <c r="AL236" s="521" t="s">
        <v>418</v>
      </c>
      <c r="AM236" s="522"/>
      <c r="AN236" s="522"/>
      <c r="AO236" s="522"/>
      <c r="AP236" s="522"/>
      <c r="AQ236" s="522"/>
      <c r="AR236" s="522"/>
      <c r="AS236" s="522"/>
      <c r="AT236" s="522"/>
      <c r="AU236" s="523"/>
      <c r="AV236" s="521" t="s">
        <v>419</v>
      </c>
      <c r="AW236" s="522"/>
      <c r="AX236" s="522"/>
      <c r="AY236" s="522"/>
      <c r="AZ236" s="522"/>
      <c r="BA236" s="522"/>
      <c r="BB236" s="522"/>
      <c r="BC236" s="522"/>
      <c r="BD236" s="522"/>
      <c r="BE236" s="523"/>
      <c r="BF236" s="93"/>
      <c r="BH236" s="55"/>
      <c r="BI236" s="55"/>
    </row>
    <row r="237" spans="1:61" ht="12.75" customHeight="1" x14ac:dyDescent="0.2">
      <c r="A237" s="801"/>
      <c r="B237" s="802"/>
      <c r="C237" s="803"/>
      <c r="D237" s="847" t="s">
        <v>275</v>
      </c>
      <c r="E237" s="848"/>
      <c r="F237" s="848"/>
      <c r="G237" s="848"/>
      <c r="H237" s="848"/>
      <c r="I237" s="848"/>
      <c r="J237" s="848"/>
      <c r="K237" s="848"/>
      <c r="L237" s="848"/>
      <c r="M237" s="848"/>
      <c r="N237" s="848"/>
      <c r="O237" s="848"/>
      <c r="P237" s="848"/>
      <c r="Q237" s="848"/>
      <c r="R237" s="848"/>
      <c r="S237" s="848"/>
      <c r="T237" s="848"/>
      <c r="U237" s="848"/>
      <c r="V237" s="848"/>
      <c r="W237" s="848"/>
      <c r="X237" s="848"/>
      <c r="Y237" s="848"/>
      <c r="Z237" s="848"/>
      <c r="AA237" s="849"/>
      <c r="AB237" s="824"/>
      <c r="AC237" s="824"/>
      <c r="AD237" s="824"/>
      <c r="AE237" s="824"/>
      <c r="AF237" s="824"/>
      <c r="AG237" s="824"/>
      <c r="AH237" s="824"/>
      <c r="AI237" s="824"/>
      <c r="AJ237" s="824"/>
      <c r="AK237" s="824"/>
      <c r="AL237" s="524" t="s">
        <v>411</v>
      </c>
      <c r="AM237" s="525"/>
      <c r="AN237" s="525"/>
      <c r="AO237" s="525"/>
      <c r="AP237" s="525"/>
      <c r="AQ237" s="525"/>
      <c r="AR237" s="525"/>
      <c r="AS237" s="525"/>
      <c r="AT237" s="525"/>
      <c r="AU237" s="526"/>
      <c r="AV237" s="524" t="s">
        <v>60</v>
      </c>
      <c r="AW237" s="525"/>
      <c r="AX237" s="525"/>
      <c r="AY237" s="525"/>
      <c r="AZ237" s="525"/>
      <c r="BA237" s="525"/>
      <c r="BB237" s="525"/>
      <c r="BC237" s="525"/>
      <c r="BD237" s="525"/>
      <c r="BE237" s="526"/>
      <c r="BF237" s="93"/>
      <c r="BH237" s="60"/>
      <c r="BI237" s="61"/>
    </row>
    <row r="238" spans="1:61" ht="12.75" customHeight="1" x14ac:dyDescent="0.2">
      <c r="A238" s="801"/>
      <c r="B238" s="802"/>
      <c r="C238" s="803"/>
      <c r="D238" s="850"/>
      <c r="E238" s="848"/>
      <c r="F238" s="848"/>
      <c r="G238" s="848"/>
      <c r="H238" s="848"/>
      <c r="I238" s="848"/>
      <c r="J238" s="848"/>
      <c r="K238" s="848"/>
      <c r="L238" s="848"/>
      <c r="M238" s="848"/>
      <c r="N238" s="848"/>
      <c r="O238" s="848"/>
      <c r="P238" s="848"/>
      <c r="Q238" s="848"/>
      <c r="R238" s="848"/>
      <c r="S238" s="848"/>
      <c r="T238" s="848"/>
      <c r="U238" s="848"/>
      <c r="V238" s="848"/>
      <c r="W238" s="848"/>
      <c r="X238" s="848"/>
      <c r="Y238" s="848"/>
      <c r="Z238" s="848"/>
      <c r="AA238" s="849"/>
      <c r="AB238" s="507" t="str">
        <f>IF(AND(AL238="",AV238=""),IF(FIO="","",0),"")</f>
        <v/>
      </c>
      <c r="AC238" s="508"/>
      <c r="AD238" s="508"/>
      <c r="AE238" s="508"/>
      <c r="AF238" s="508"/>
      <c r="AG238" s="508"/>
      <c r="AH238" s="508"/>
      <c r="AI238" s="508"/>
      <c r="AJ238" s="508"/>
      <c r="AK238" s="509"/>
      <c r="AL238" s="498"/>
      <c r="AM238" s="499"/>
      <c r="AN238" s="499"/>
      <c r="AO238" s="499"/>
      <c r="AP238" s="499"/>
      <c r="AQ238" s="499"/>
      <c r="AR238" s="499"/>
      <c r="AS238" s="499"/>
      <c r="AT238" s="499"/>
      <c r="AU238" s="500"/>
      <c r="AV238" s="498"/>
      <c r="AW238" s="499"/>
      <c r="AX238" s="499"/>
      <c r="AY238" s="499"/>
      <c r="AZ238" s="499"/>
      <c r="BA238" s="499"/>
      <c r="BB238" s="499"/>
      <c r="BC238" s="499"/>
      <c r="BD238" s="499"/>
      <c r="BE238" s="500"/>
      <c r="BF238" s="93"/>
      <c r="BG238" s="112">
        <f>SUM(AB238:BE239)</f>
        <v>0</v>
      </c>
      <c r="BH238" s="130">
        <v>150</v>
      </c>
      <c r="BI238" s="81"/>
    </row>
    <row r="239" spans="1:61" ht="12.75" customHeight="1" x14ac:dyDescent="0.2">
      <c r="A239" s="804"/>
      <c r="B239" s="805"/>
      <c r="C239" s="806"/>
      <c r="D239" s="851"/>
      <c r="E239" s="852"/>
      <c r="F239" s="852"/>
      <c r="G239" s="852"/>
      <c r="H239" s="852"/>
      <c r="I239" s="852"/>
      <c r="J239" s="852"/>
      <c r="K239" s="852"/>
      <c r="L239" s="852"/>
      <c r="M239" s="852"/>
      <c r="N239" s="852"/>
      <c r="O239" s="852"/>
      <c r="P239" s="852"/>
      <c r="Q239" s="852"/>
      <c r="R239" s="852"/>
      <c r="S239" s="852"/>
      <c r="T239" s="852"/>
      <c r="U239" s="852"/>
      <c r="V239" s="852"/>
      <c r="W239" s="852"/>
      <c r="X239" s="852"/>
      <c r="Y239" s="852"/>
      <c r="Z239" s="852"/>
      <c r="AA239" s="853"/>
      <c r="AB239" s="510"/>
      <c r="AC239" s="511"/>
      <c r="AD239" s="511"/>
      <c r="AE239" s="511"/>
      <c r="AF239" s="511"/>
      <c r="AG239" s="511"/>
      <c r="AH239" s="511"/>
      <c r="AI239" s="511"/>
      <c r="AJ239" s="511"/>
      <c r="AK239" s="512"/>
      <c r="AL239" s="501"/>
      <c r="AM239" s="502"/>
      <c r="AN239" s="502"/>
      <c r="AO239" s="502"/>
      <c r="AP239" s="502"/>
      <c r="AQ239" s="502"/>
      <c r="AR239" s="502"/>
      <c r="AS239" s="502"/>
      <c r="AT239" s="502"/>
      <c r="AU239" s="503"/>
      <c r="AV239" s="501"/>
      <c r="AW239" s="502"/>
      <c r="AX239" s="502"/>
      <c r="AY239" s="502"/>
      <c r="AZ239" s="502"/>
      <c r="BA239" s="502"/>
      <c r="BB239" s="502"/>
      <c r="BC239" s="502"/>
      <c r="BD239" s="502"/>
      <c r="BE239" s="503"/>
      <c r="BF239" s="93"/>
      <c r="BH239" s="128"/>
      <c r="BI239" s="128"/>
    </row>
    <row r="240" spans="1:61" ht="20.25" customHeight="1" x14ac:dyDescent="0.2">
      <c r="A240" s="609" t="s">
        <v>162</v>
      </c>
      <c r="B240" s="610"/>
      <c r="C240" s="611"/>
      <c r="D240" s="615" t="s">
        <v>140</v>
      </c>
      <c r="E240" s="685"/>
      <c r="F240" s="685"/>
      <c r="G240" s="685"/>
      <c r="H240" s="685"/>
      <c r="I240" s="685"/>
      <c r="J240" s="685"/>
      <c r="K240" s="685"/>
      <c r="L240" s="685"/>
      <c r="M240" s="685"/>
      <c r="N240" s="685"/>
      <c r="O240" s="685"/>
      <c r="P240" s="685"/>
      <c r="Q240" s="685"/>
      <c r="R240" s="685"/>
      <c r="S240" s="685"/>
      <c r="T240" s="685"/>
      <c r="U240" s="685"/>
      <c r="V240" s="685"/>
      <c r="W240" s="685"/>
      <c r="X240" s="685"/>
      <c r="Y240" s="685"/>
      <c r="Z240" s="685"/>
      <c r="AA240" s="686"/>
      <c r="AB240" s="656" t="s">
        <v>249</v>
      </c>
      <c r="AC240" s="657"/>
      <c r="AD240" s="657"/>
      <c r="AE240" s="657"/>
      <c r="AF240" s="657"/>
      <c r="AG240" s="657"/>
      <c r="AH240" s="657"/>
      <c r="AI240" s="657"/>
      <c r="AJ240" s="657"/>
      <c r="AK240" s="657"/>
      <c r="AL240" s="657"/>
      <c r="AM240" s="657"/>
      <c r="AN240" s="657"/>
      <c r="AO240" s="657"/>
      <c r="AP240" s="657"/>
      <c r="AQ240" s="657"/>
      <c r="AR240" s="657"/>
      <c r="AS240" s="657"/>
      <c r="AT240" s="657"/>
      <c r="AU240" s="657"/>
      <c r="AV240" s="657"/>
      <c r="AW240" s="657"/>
      <c r="AX240" s="657"/>
      <c r="AY240" s="657"/>
      <c r="AZ240" s="657"/>
      <c r="BA240" s="657"/>
      <c r="BB240" s="657"/>
      <c r="BC240" s="657"/>
      <c r="BD240" s="657"/>
      <c r="BE240" s="658"/>
      <c r="BF240" s="93"/>
      <c r="BH240" s="55"/>
      <c r="BI240" s="55"/>
    </row>
    <row r="241" spans="1:62" ht="12.75" customHeight="1" x14ac:dyDescent="0.2">
      <c r="A241" s="653"/>
      <c r="B241" s="654"/>
      <c r="C241" s="655"/>
      <c r="D241" s="795"/>
      <c r="E241" s="796"/>
      <c r="F241" s="796"/>
      <c r="G241" s="796"/>
      <c r="H241" s="796"/>
      <c r="I241" s="796"/>
      <c r="J241" s="796"/>
      <c r="K241" s="796"/>
      <c r="L241" s="796"/>
      <c r="M241" s="796"/>
      <c r="N241" s="796"/>
      <c r="O241" s="796"/>
      <c r="P241" s="796"/>
      <c r="Q241" s="796"/>
      <c r="R241" s="796"/>
      <c r="S241" s="796"/>
      <c r="T241" s="796"/>
      <c r="U241" s="796"/>
      <c r="V241" s="796"/>
      <c r="W241" s="796"/>
      <c r="X241" s="796"/>
      <c r="Y241" s="796"/>
      <c r="Z241" s="796"/>
      <c r="AA241" s="797"/>
      <c r="AB241" s="534">
        <v>0</v>
      </c>
      <c r="AC241" s="535"/>
      <c r="AD241" s="535"/>
      <c r="AE241" s="535"/>
      <c r="AF241" s="535"/>
      <c r="AG241" s="535"/>
      <c r="AH241" s="535"/>
      <c r="AI241" s="535"/>
      <c r="AJ241" s="535"/>
      <c r="AK241" s="536"/>
      <c r="AL241" s="749" t="s">
        <v>502</v>
      </c>
      <c r="AM241" s="750"/>
      <c r="AN241" s="750"/>
      <c r="AO241" s="750"/>
      <c r="AP241" s="750"/>
      <c r="AQ241" s="750"/>
      <c r="AR241" s="750"/>
      <c r="AS241" s="750"/>
      <c r="AT241" s="750"/>
      <c r="AU241" s="750"/>
      <c r="AV241" s="750"/>
      <c r="AW241" s="750"/>
      <c r="AX241" s="750"/>
      <c r="AY241" s="750"/>
      <c r="AZ241" s="750"/>
      <c r="BA241" s="750"/>
      <c r="BB241" s="750"/>
      <c r="BC241" s="750"/>
      <c r="BD241" s="750"/>
      <c r="BE241" s="751"/>
      <c r="BF241" s="93"/>
      <c r="BH241" s="55"/>
      <c r="BI241" s="55"/>
    </row>
    <row r="242" spans="1:62" ht="18" customHeight="1" x14ac:dyDescent="0.2">
      <c r="A242" s="869" t="s">
        <v>326</v>
      </c>
      <c r="B242" s="869"/>
      <c r="C242" s="869"/>
      <c r="D242" s="870" t="s">
        <v>483</v>
      </c>
      <c r="E242" s="870"/>
      <c r="F242" s="870"/>
      <c r="G242" s="870"/>
      <c r="H242" s="870"/>
      <c r="I242" s="870"/>
      <c r="J242" s="870"/>
      <c r="K242" s="870"/>
      <c r="L242" s="870"/>
      <c r="M242" s="870"/>
      <c r="N242" s="870"/>
      <c r="O242" s="870"/>
      <c r="P242" s="870"/>
      <c r="Q242" s="870"/>
      <c r="R242" s="870"/>
      <c r="S242" s="870"/>
      <c r="T242" s="870"/>
      <c r="U242" s="870"/>
      <c r="V242" s="870"/>
      <c r="W242" s="870"/>
      <c r="X242" s="870"/>
      <c r="Y242" s="870"/>
      <c r="Z242" s="870"/>
      <c r="AA242" s="870"/>
      <c r="AB242" s="824" t="s">
        <v>414</v>
      </c>
      <c r="AC242" s="824"/>
      <c r="AD242" s="824"/>
      <c r="AE242" s="824"/>
      <c r="AF242" s="824"/>
      <c r="AG242" s="824"/>
      <c r="AH242" s="824"/>
      <c r="AI242" s="824"/>
      <c r="AJ242" s="824"/>
      <c r="AK242" s="871"/>
      <c r="AL242" s="659" t="s">
        <v>420</v>
      </c>
      <c r="AM242" s="660"/>
      <c r="AN242" s="660"/>
      <c r="AO242" s="660"/>
      <c r="AP242" s="660"/>
      <c r="AQ242" s="660"/>
      <c r="AR242" s="660"/>
      <c r="AS242" s="660"/>
      <c r="AT242" s="660"/>
      <c r="AU242" s="660"/>
      <c r="AV242" s="660"/>
      <c r="AW242" s="660"/>
      <c r="AX242" s="660"/>
      <c r="AY242" s="660"/>
      <c r="AZ242" s="660"/>
      <c r="BA242" s="660"/>
      <c r="BB242" s="660"/>
      <c r="BC242" s="660"/>
      <c r="BD242" s="660"/>
      <c r="BE242" s="661"/>
      <c r="BF242" s="93"/>
      <c r="BH242" s="55"/>
      <c r="BI242" s="55"/>
    </row>
    <row r="243" spans="1:62" ht="12.75" customHeight="1" x14ac:dyDescent="0.2">
      <c r="A243" s="869"/>
      <c r="B243" s="869"/>
      <c r="C243" s="869"/>
      <c r="D243" s="870"/>
      <c r="E243" s="870"/>
      <c r="F243" s="870"/>
      <c r="G243" s="870"/>
      <c r="H243" s="870"/>
      <c r="I243" s="870"/>
      <c r="J243" s="870"/>
      <c r="K243" s="870"/>
      <c r="L243" s="870"/>
      <c r="M243" s="870"/>
      <c r="N243" s="870"/>
      <c r="O243" s="870"/>
      <c r="P243" s="870"/>
      <c r="Q243" s="870"/>
      <c r="R243" s="870"/>
      <c r="S243" s="870"/>
      <c r="T243" s="870"/>
      <c r="U243" s="870"/>
      <c r="V243" s="870"/>
      <c r="W243" s="870"/>
      <c r="X243" s="870"/>
      <c r="Y243" s="870"/>
      <c r="Z243" s="870"/>
      <c r="AA243" s="870"/>
      <c r="AB243" s="824"/>
      <c r="AC243" s="824"/>
      <c r="AD243" s="824"/>
      <c r="AE243" s="824"/>
      <c r="AF243" s="824"/>
      <c r="AG243" s="824"/>
      <c r="AH243" s="824"/>
      <c r="AI243" s="824"/>
      <c r="AJ243" s="824"/>
      <c r="AK243" s="871"/>
      <c r="AL243" s="559" t="s">
        <v>274</v>
      </c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662"/>
      <c r="BF243" s="93"/>
      <c r="BH243" s="55"/>
      <c r="BI243" s="55"/>
    </row>
    <row r="244" spans="1:62" ht="12.75" customHeight="1" x14ac:dyDescent="0.2">
      <c r="A244" s="869"/>
      <c r="B244" s="869"/>
      <c r="C244" s="869"/>
      <c r="D244" s="870"/>
      <c r="E244" s="870"/>
      <c r="F244" s="870"/>
      <c r="G244" s="870"/>
      <c r="H244" s="870"/>
      <c r="I244" s="870"/>
      <c r="J244" s="870"/>
      <c r="K244" s="870"/>
      <c r="L244" s="870"/>
      <c r="M244" s="870"/>
      <c r="N244" s="870"/>
      <c r="O244" s="870"/>
      <c r="P244" s="870"/>
      <c r="Q244" s="870"/>
      <c r="R244" s="870"/>
      <c r="S244" s="870"/>
      <c r="T244" s="870"/>
      <c r="U244" s="870"/>
      <c r="V244" s="870"/>
      <c r="W244" s="870"/>
      <c r="X244" s="870"/>
      <c r="Y244" s="870"/>
      <c r="Z244" s="870"/>
      <c r="AA244" s="870"/>
      <c r="AB244" s="824"/>
      <c r="AC244" s="824"/>
      <c r="AD244" s="824"/>
      <c r="AE244" s="824"/>
      <c r="AF244" s="824"/>
      <c r="AG244" s="824"/>
      <c r="AH244" s="824"/>
      <c r="AI244" s="824"/>
      <c r="AJ244" s="824"/>
      <c r="AK244" s="871"/>
      <c r="AL244" s="559" t="s">
        <v>421</v>
      </c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662"/>
      <c r="BF244" s="93"/>
      <c r="BH244" s="55"/>
      <c r="BI244" s="55"/>
    </row>
    <row r="245" spans="1:62" ht="38.25" customHeight="1" x14ac:dyDescent="0.2">
      <c r="A245" s="869"/>
      <c r="B245" s="869"/>
      <c r="C245" s="869"/>
      <c r="D245" s="870"/>
      <c r="E245" s="870"/>
      <c r="F245" s="870"/>
      <c r="G245" s="870"/>
      <c r="H245" s="870"/>
      <c r="I245" s="870"/>
      <c r="J245" s="870"/>
      <c r="K245" s="870"/>
      <c r="L245" s="870"/>
      <c r="M245" s="870"/>
      <c r="N245" s="870"/>
      <c r="O245" s="870"/>
      <c r="P245" s="870"/>
      <c r="Q245" s="870"/>
      <c r="R245" s="870"/>
      <c r="S245" s="870"/>
      <c r="T245" s="870"/>
      <c r="U245" s="870"/>
      <c r="V245" s="870"/>
      <c r="W245" s="870"/>
      <c r="X245" s="870"/>
      <c r="Y245" s="870"/>
      <c r="Z245" s="870"/>
      <c r="AA245" s="870"/>
      <c r="AB245" s="824"/>
      <c r="AC245" s="824"/>
      <c r="AD245" s="824"/>
      <c r="AE245" s="824"/>
      <c r="AF245" s="824"/>
      <c r="AG245" s="824"/>
      <c r="AH245" s="824"/>
      <c r="AI245" s="824"/>
      <c r="AJ245" s="824"/>
      <c r="AK245" s="871"/>
      <c r="AL245" s="559" t="s">
        <v>484</v>
      </c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662"/>
      <c r="BF245" s="93"/>
      <c r="BH245" s="55"/>
      <c r="BI245" s="55"/>
    </row>
    <row r="246" spans="1:62" ht="27.75" customHeight="1" x14ac:dyDescent="0.2">
      <c r="A246" s="869"/>
      <c r="B246" s="869"/>
      <c r="C246" s="869"/>
      <c r="D246" s="872" t="s">
        <v>26</v>
      </c>
      <c r="E246" s="872"/>
      <c r="F246" s="872"/>
      <c r="G246" s="872"/>
      <c r="H246" s="872"/>
      <c r="I246" s="872"/>
      <c r="J246" s="872"/>
      <c r="K246" s="872"/>
      <c r="L246" s="872"/>
      <c r="M246" s="872"/>
      <c r="N246" s="872"/>
      <c r="O246" s="872"/>
      <c r="P246" s="872"/>
      <c r="Q246" s="872"/>
      <c r="R246" s="872"/>
      <c r="S246" s="872"/>
      <c r="T246" s="872"/>
      <c r="U246" s="872"/>
      <c r="V246" s="872"/>
      <c r="W246" s="872"/>
      <c r="X246" s="872"/>
      <c r="Y246" s="872"/>
      <c r="Z246" s="872"/>
      <c r="AA246" s="872"/>
      <c r="AB246" s="824"/>
      <c r="AC246" s="824"/>
      <c r="AD246" s="824"/>
      <c r="AE246" s="824"/>
      <c r="AF246" s="824"/>
      <c r="AG246" s="824"/>
      <c r="AH246" s="824"/>
      <c r="AI246" s="824"/>
      <c r="AJ246" s="824"/>
      <c r="AK246" s="871"/>
      <c r="AL246" s="524"/>
      <c r="AM246" s="525"/>
      <c r="AN246" s="525"/>
      <c r="AO246" s="525"/>
      <c r="AP246" s="525"/>
      <c r="AQ246" s="525"/>
      <c r="AR246" s="525"/>
      <c r="AS246" s="525"/>
      <c r="AT246" s="525"/>
      <c r="AU246" s="525"/>
      <c r="AV246" s="525"/>
      <c r="AW246" s="525"/>
      <c r="AX246" s="525"/>
      <c r="AY246" s="525"/>
      <c r="AZ246" s="525"/>
      <c r="BA246" s="525"/>
      <c r="BB246" s="525"/>
      <c r="BC246" s="525"/>
      <c r="BD246" s="525"/>
      <c r="BE246" s="526"/>
      <c r="BF246" s="93"/>
      <c r="BH246" s="55"/>
      <c r="BI246" s="55"/>
    </row>
    <row r="247" spans="1:62" ht="12.75" customHeight="1" x14ac:dyDescent="0.2">
      <c r="A247" s="869"/>
      <c r="B247" s="869"/>
      <c r="C247" s="869"/>
      <c r="D247" s="872"/>
      <c r="E247" s="872"/>
      <c r="F247" s="872"/>
      <c r="G247" s="872"/>
      <c r="H247" s="872"/>
      <c r="I247" s="872"/>
      <c r="J247" s="872"/>
      <c r="K247" s="872"/>
      <c r="L247" s="872"/>
      <c r="M247" s="872"/>
      <c r="N247" s="872"/>
      <c r="O247" s="872"/>
      <c r="P247" s="872"/>
      <c r="Q247" s="872"/>
      <c r="R247" s="872"/>
      <c r="S247" s="872"/>
      <c r="T247" s="872"/>
      <c r="U247" s="872"/>
      <c r="V247" s="872"/>
      <c r="W247" s="872"/>
      <c r="X247" s="872"/>
      <c r="Y247" s="872"/>
      <c r="Z247" s="872"/>
      <c r="AA247" s="872"/>
      <c r="AB247" s="794" t="str">
        <f>IF(AND(AL247="",AV247=""),IF(FIO="","",0),"")</f>
        <v/>
      </c>
      <c r="AC247" s="794"/>
      <c r="AD247" s="794"/>
      <c r="AE247" s="794"/>
      <c r="AF247" s="794"/>
      <c r="AG247" s="794"/>
      <c r="AH247" s="794"/>
      <c r="AI247" s="794"/>
      <c r="AJ247" s="794"/>
      <c r="AK247" s="794"/>
      <c r="AL247" s="862"/>
      <c r="AM247" s="862"/>
      <c r="AN247" s="862"/>
      <c r="AO247" s="862"/>
      <c r="AP247" s="862"/>
      <c r="AQ247" s="862"/>
      <c r="AR247" s="862"/>
      <c r="AS247" s="862"/>
      <c r="AT247" s="862"/>
      <c r="AU247" s="862"/>
      <c r="AV247" s="862"/>
      <c r="AW247" s="862"/>
      <c r="AX247" s="862"/>
      <c r="AY247" s="862"/>
      <c r="AZ247" s="862"/>
      <c r="BA247" s="862"/>
      <c r="BB247" s="862"/>
      <c r="BC247" s="862"/>
      <c r="BD247" s="862"/>
      <c r="BE247" s="862"/>
      <c r="BF247" s="93"/>
      <c r="BG247" s="112">
        <f>MAX(AB247:BE247)</f>
        <v>0</v>
      </c>
      <c r="BH247" s="130">
        <v>150</v>
      </c>
      <c r="BI247" s="81"/>
    </row>
    <row r="248" spans="1:62" ht="12.75" customHeight="1" x14ac:dyDescent="0.2">
      <c r="A248" s="49"/>
      <c r="B248" s="41"/>
      <c r="C248" s="50"/>
      <c r="D248" s="51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123"/>
      <c r="AM248" s="123"/>
      <c r="AN248" s="123"/>
      <c r="AO248" s="123"/>
      <c r="AP248" s="123"/>
      <c r="AQ248" s="123"/>
      <c r="AR248" s="123"/>
      <c r="AS248" s="123"/>
      <c r="AT248" s="123"/>
      <c r="AU248" s="123"/>
      <c r="AV248" s="123"/>
      <c r="AW248" s="123"/>
      <c r="AX248" s="123"/>
      <c r="AY248" s="123"/>
      <c r="AZ248" s="123"/>
      <c r="BA248" s="123"/>
      <c r="BB248" s="123"/>
      <c r="BC248" s="123"/>
      <c r="BD248" s="123"/>
      <c r="BE248" s="193"/>
      <c r="BF248" s="93"/>
      <c r="BH248" s="128"/>
      <c r="BI248" s="128"/>
    </row>
    <row r="249" spans="1:62" ht="12.75" customHeight="1" x14ac:dyDescent="0.2">
      <c r="A249" s="609" t="s">
        <v>162</v>
      </c>
      <c r="B249" s="610"/>
      <c r="C249" s="611"/>
      <c r="D249" s="615" t="s">
        <v>140</v>
      </c>
      <c r="E249" s="616"/>
      <c r="F249" s="616"/>
      <c r="G249" s="616"/>
      <c r="H249" s="616"/>
      <c r="I249" s="616"/>
      <c r="J249" s="616"/>
      <c r="K249" s="616"/>
      <c r="L249" s="616"/>
      <c r="M249" s="616"/>
      <c r="N249" s="616"/>
      <c r="O249" s="616"/>
      <c r="P249" s="616"/>
      <c r="Q249" s="712"/>
      <c r="R249" s="656" t="s">
        <v>249</v>
      </c>
      <c r="S249" s="657"/>
      <c r="T249" s="657"/>
      <c r="U249" s="657"/>
      <c r="V249" s="657"/>
      <c r="W249" s="657"/>
      <c r="X249" s="657"/>
      <c r="Y249" s="657"/>
      <c r="Z249" s="657"/>
      <c r="AA249" s="657"/>
      <c r="AB249" s="657"/>
      <c r="AC249" s="657"/>
      <c r="AD249" s="657"/>
      <c r="AE249" s="657"/>
      <c r="AF249" s="657"/>
      <c r="AG249" s="657"/>
      <c r="AH249" s="657"/>
      <c r="AI249" s="657"/>
      <c r="AJ249" s="657"/>
      <c r="AK249" s="657"/>
      <c r="AL249" s="657"/>
      <c r="AM249" s="657"/>
      <c r="AN249" s="657"/>
      <c r="AO249" s="657"/>
      <c r="AP249" s="657"/>
      <c r="AQ249" s="657"/>
      <c r="AR249" s="657"/>
      <c r="AS249" s="657"/>
      <c r="AT249" s="657"/>
      <c r="AU249" s="657"/>
      <c r="AV249" s="657"/>
      <c r="AW249" s="657"/>
      <c r="AX249" s="657"/>
      <c r="AY249" s="657"/>
      <c r="AZ249" s="657"/>
      <c r="BA249" s="657"/>
      <c r="BB249" s="657"/>
      <c r="BC249" s="657"/>
      <c r="BD249" s="657"/>
      <c r="BE249" s="658"/>
      <c r="BF249" s="93"/>
      <c r="BG249" s="128"/>
      <c r="BH249" s="128"/>
      <c r="BI249" s="128"/>
      <c r="BJ249" s="55"/>
    </row>
    <row r="250" spans="1:62" ht="12.75" customHeight="1" x14ac:dyDescent="0.2">
      <c r="A250" s="612"/>
      <c r="B250" s="613"/>
      <c r="C250" s="614"/>
      <c r="D250" s="617"/>
      <c r="E250" s="618"/>
      <c r="F250" s="618"/>
      <c r="G250" s="618"/>
      <c r="H250" s="618"/>
      <c r="I250" s="618"/>
      <c r="J250" s="618"/>
      <c r="K250" s="618"/>
      <c r="L250" s="618"/>
      <c r="M250" s="618"/>
      <c r="N250" s="618"/>
      <c r="O250" s="618"/>
      <c r="P250" s="618"/>
      <c r="Q250" s="713"/>
      <c r="R250" s="622" t="s">
        <v>141</v>
      </c>
      <c r="S250" s="623"/>
      <c r="T250" s="623"/>
      <c r="U250" s="623"/>
      <c r="V250" s="623"/>
      <c r="W250" s="623"/>
      <c r="X250" s="623"/>
      <c r="Y250" s="623"/>
      <c r="Z250" s="623"/>
      <c r="AA250" s="623"/>
      <c r="AB250" s="623"/>
      <c r="AC250" s="623"/>
      <c r="AD250" s="623"/>
      <c r="AE250" s="623"/>
      <c r="AF250" s="623"/>
      <c r="AG250" s="623"/>
      <c r="AH250" s="623"/>
      <c r="AI250" s="623"/>
      <c r="AJ250" s="623"/>
      <c r="AK250" s="623"/>
      <c r="AL250" s="623"/>
      <c r="AM250" s="623"/>
      <c r="AN250" s="623"/>
      <c r="AO250" s="623"/>
      <c r="AP250" s="623"/>
      <c r="AQ250" s="623"/>
      <c r="AR250" s="623"/>
      <c r="AS250" s="623"/>
      <c r="AT250" s="623"/>
      <c r="AU250" s="623"/>
      <c r="AV250" s="623"/>
      <c r="AW250" s="623"/>
      <c r="AX250" s="623"/>
      <c r="AY250" s="623"/>
      <c r="AZ250" s="623"/>
      <c r="BA250" s="623"/>
      <c r="BB250" s="623"/>
      <c r="BC250" s="623"/>
      <c r="BD250" s="623"/>
      <c r="BE250" s="624"/>
      <c r="BF250" s="93"/>
      <c r="BG250" s="128"/>
      <c r="BH250" s="128"/>
      <c r="BI250" s="128"/>
      <c r="BJ250" s="55"/>
    </row>
    <row r="251" spans="1:62" ht="12.75" customHeight="1" x14ac:dyDescent="0.2">
      <c r="A251" s="653"/>
      <c r="B251" s="654"/>
      <c r="C251" s="655"/>
      <c r="D251" s="714"/>
      <c r="E251" s="715"/>
      <c r="F251" s="715"/>
      <c r="G251" s="715"/>
      <c r="H251" s="715"/>
      <c r="I251" s="715"/>
      <c r="J251" s="715"/>
      <c r="K251" s="715"/>
      <c r="L251" s="715"/>
      <c r="M251" s="715"/>
      <c r="N251" s="715"/>
      <c r="O251" s="715"/>
      <c r="P251" s="715"/>
      <c r="Q251" s="716"/>
      <c r="R251" s="534">
        <v>0</v>
      </c>
      <c r="S251" s="535"/>
      <c r="T251" s="535"/>
      <c r="U251" s="535"/>
      <c r="V251" s="535"/>
      <c r="W251" s="535"/>
      <c r="X251" s="535"/>
      <c r="Y251" s="535"/>
      <c r="Z251" s="535"/>
      <c r="AA251" s="535"/>
      <c r="AB251" s="536"/>
      <c r="AC251" s="531" t="s">
        <v>87</v>
      </c>
      <c r="AD251" s="532"/>
      <c r="AE251" s="532"/>
      <c r="AF251" s="532"/>
      <c r="AG251" s="532"/>
      <c r="AH251" s="532"/>
      <c r="AI251" s="532"/>
      <c r="AJ251" s="533"/>
      <c r="AK251" s="534" t="s">
        <v>85</v>
      </c>
      <c r="AL251" s="535"/>
      <c r="AM251" s="535"/>
      <c r="AN251" s="535"/>
      <c r="AO251" s="535"/>
      <c r="AP251" s="535"/>
      <c r="AQ251" s="536"/>
      <c r="AR251" s="534" t="s">
        <v>151</v>
      </c>
      <c r="AS251" s="535"/>
      <c r="AT251" s="535"/>
      <c r="AU251" s="535"/>
      <c r="AV251" s="535"/>
      <c r="AW251" s="535"/>
      <c r="AX251" s="536"/>
      <c r="AY251" s="534" t="s">
        <v>422</v>
      </c>
      <c r="AZ251" s="535"/>
      <c r="BA251" s="535"/>
      <c r="BB251" s="535"/>
      <c r="BC251" s="535"/>
      <c r="BD251" s="535"/>
      <c r="BE251" s="536"/>
      <c r="BF251" s="93"/>
      <c r="BH251" s="128"/>
      <c r="BI251" s="128"/>
    </row>
    <row r="252" spans="1:62" ht="12.75" customHeight="1" x14ac:dyDescent="0.2">
      <c r="A252" s="798" t="s">
        <v>270</v>
      </c>
      <c r="B252" s="799"/>
      <c r="C252" s="800"/>
      <c r="D252" s="863" t="s">
        <v>423</v>
      </c>
      <c r="E252" s="864"/>
      <c r="F252" s="864"/>
      <c r="G252" s="864"/>
      <c r="H252" s="864"/>
      <c r="I252" s="864"/>
      <c r="J252" s="864"/>
      <c r="K252" s="864"/>
      <c r="L252" s="864"/>
      <c r="M252" s="864"/>
      <c r="N252" s="864"/>
      <c r="O252" s="864"/>
      <c r="P252" s="864"/>
      <c r="Q252" s="865"/>
      <c r="R252" s="418" t="s">
        <v>61</v>
      </c>
      <c r="S252" s="419"/>
      <c r="T252" s="419"/>
      <c r="U252" s="419"/>
      <c r="V252" s="419"/>
      <c r="W252" s="419"/>
      <c r="X252" s="419"/>
      <c r="Y252" s="419"/>
      <c r="Z252" s="419"/>
      <c r="AA252" s="419"/>
      <c r="AB252" s="419"/>
      <c r="AC252" s="513" t="s">
        <v>525</v>
      </c>
      <c r="AD252" s="514"/>
      <c r="AE252" s="514"/>
      <c r="AF252" s="514"/>
      <c r="AG252" s="514"/>
      <c r="AH252" s="514"/>
      <c r="AI252" s="514"/>
      <c r="AJ252" s="519"/>
      <c r="AK252" s="659" t="s">
        <v>35</v>
      </c>
      <c r="AL252" s="660"/>
      <c r="AM252" s="660"/>
      <c r="AN252" s="660"/>
      <c r="AO252" s="660"/>
      <c r="AP252" s="660"/>
      <c r="AQ252" s="661"/>
      <c r="AR252" s="659" t="s">
        <v>143</v>
      </c>
      <c r="AS252" s="660"/>
      <c r="AT252" s="660"/>
      <c r="AU252" s="660"/>
      <c r="AV252" s="660"/>
      <c r="AW252" s="660"/>
      <c r="AX252" s="661"/>
      <c r="AY252" s="660" t="s">
        <v>145</v>
      </c>
      <c r="AZ252" s="660"/>
      <c r="BA252" s="660"/>
      <c r="BB252" s="660"/>
      <c r="BC252" s="660"/>
      <c r="BD252" s="660"/>
      <c r="BE252" s="661"/>
      <c r="BF252" s="93"/>
      <c r="BH252" s="128"/>
      <c r="BI252" s="128"/>
    </row>
    <row r="253" spans="1:62" ht="12.75" customHeight="1" x14ac:dyDescent="0.2">
      <c r="A253" s="801"/>
      <c r="B253" s="802"/>
      <c r="C253" s="803"/>
      <c r="D253" s="866"/>
      <c r="E253" s="867"/>
      <c r="F253" s="867"/>
      <c r="G253" s="867"/>
      <c r="H253" s="867"/>
      <c r="I253" s="867"/>
      <c r="J253" s="867"/>
      <c r="K253" s="867"/>
      <c r="L253" s="867"/>
      <c r="M253" s="867"/>
      <c r="N253" s="867"/>
      <c r="O253" s="867"/>
      <c r="P253" s="867"/>
      <c r="Q253" s="868"/>
      <c r="R253" s="420"/>
      <c r="S253" s="421"/>
      <c r="T253" s="421"/>
      <c r="U253" s="421"/>
      <c r="V253" s="421"/>
      <c r="W253" s="421"/>
      <c r="X253" s="421"/>
      <c r="Y253" s="421"/>
      <c r="Z253" s="421"/>
      <c r="AA253" s="421"/>
      <c r="AB253" s="421"/>
      <c r="AC253" s="515"/>
      <c r="AD253" s="516"/>
      <c r="AE253" s="516"/>
      <c r="AF253" s="516"/>
      <c r="AG253" s="516"/>
      <c r="AH253" s="516"/>
      <c r="AI253" s="516"/>
      <c r="AJ253" s="520"/>
      <c r="AK253" s="559"/>
      <c r="AL253" s="560"/>
      <c r="AM253" s="560"/>
      <c r="AN253" s="560"/>
      <c r="AO253" s="560"/>
      <c r="AP253" s="560"/>
      <c r="AQ253" s="662"/>
      <c r="AR253" s="559"/>
      <c r="AS253" s="560"/>
      <c r="AT253" s="560"/>
      <c r="AU253" s="560"/>
      <c r="AV253" s="560"/>
      <c r="AW253" s="560"/>
      <c r="AX253" s="662"/>
      <c r="AY253" s="560"/>
      <c r="AZ253" s="560"/>
      <c r="BA253" s="560"/>
      <c r="BB253" s="560"/>
      <c r="BC253" s="560"/>
      <c r="BD253" s="560"/>
      <c r="BE253" s="662"/>
      <c r="BF253" s="93"/>
      <c r="BH253" s="128"/>
      <c r="BI253" s="128"/>
    </row>
    <row r="254" spans="1:62" ht="21.75" customHeight="1" x14ac:dyDescent="0.2">
      <c r="A254" s="801"/>
      <c r="B254" s="802"/>
      <c r="C254" s="803"/>
      <c r="D254" s="866"/>
      <c r="E254" s="867"/>
      <c r="F254" s="867"/>
      <c r="G254" s="867"/>
      <c r="H254" s="867"/>
      <c r="I254" s="867"/>
      <c r="J254" s="867"/>
      <c r="K254" s="867"/>
      <c r="L254" s="867"/>
      <c r="M254" s="867"/>
      <c r="N254" s="867"/>
      <c r="O254" s="867"/>
      <c r="P254" s="867"/>
      <c r="Q254" s="868"/>
      <c r="R254" s="420"/>
      <c r="S254" s="421"/>
      <c r="T254" s="421"/>
      <c r="U254" s="421"/>
      <c r="V254" s="421"/>
      <c r="W254" s="421"/>
      <c r="X254" s="421"/>
      <c r="Y254" s="421"/>
      <c r="Z254" s="421"/>
      <c r="AA254" s="421"/>
      <c r="AB254" s="421"/>
      <c r="AC254" s="515"/>
      <c r="AD254" s="516"/>
      <c r="AE254" s="516"/>
      <c r="AF254" s="516"/>
      <c r="AG254" s="516"/>
      <c r="AH254" s="516"/>
      <c r="AI254" s="516"/>
      <c r="AJ254" s="520"/>
      <c r="AK254" s="559"/>
      <c r="AL254" s="560"/>
      <c r="AM254" s="560"/>
      <c r="AN254" s="560"/>
      <c r="AO254" s="560"/>
      <c r="AP254" s="560"/>
      <c r="AQ254" s="662"/>
      <c r="AR254" s="559"/>
      <c r="AS254" s="560"/>
      <c r="AT254" s="560"/>
      <c r="AU254" s="560"/>
      <c r="AV254" s="560"/>
      <c r="AW254" s="560"/>
      <c r="AX254" s="662"/>
      <c r="AY254" s="560"/>
      <c r="AZ254" s="560"/>
      <c r="BA254" s="560"/>
      <c r="BB254" s="560"/>
      <c r="BC254" s="560"/>
      <c r="BD254" s="560"/>
      <c r="BE254" s="662"/>
      <c r="BF254" s="93"/>
      <c r="BH254" s="128"/>
      <c r="BI254" s="128"/>
    </row>
    <row r="255" spans="1:62" ht="15" customHeight="1" x14ac:dyDescent="0.2">
      <c r="A255" s="801"/>
      <c r="B255" s="802"/>
      <c r="C255" s="803"/>
      <c r="D255" s="807" t="s">
        <v>485</v>
      </c>
      <c r="E255" s="808"/>
      <c r="F255" s="808"/>
      <c r="G255" s="808"/>
      <c r="H255" s="808"/>
      <c r="I255" s="808"/>
      <c r="J255" s="808"/>
      <c r="K255" s="808"/>
      <c r="L255" s="808"/>
      <c r="M255" s="808"/>
      <c r="N255" s="808"/>
      <c r="O255" s="808"/>
      <c r="P255" s="808"/>
      <c r="Q255" s="809"/>
      <c r="R255" s="420"/>
      <c r="S255" s="421"/>
      <c r="T255" s="421"/>
      <c r="U255" s="421"/>
      <c r="V255" s="421"/>
      <c r="W255" s="421"/>
      <c r="X255" s="421"/>
      <c r="Y255" s="421"/>
      <c r="Z255" s="421"/>
      <c r="AA255" s="421"/>
      <c r="AB255" s="421"/>
      <c r="AC255" s="515"/>
      <c r="AD255" s="516"/>
      <c r="AE255" s="516"/>
      <c r="AF255" s="516"/>
      <c r="AG255" s="516"/>
      <c r="AH255" s="516"/>
      <c r="AI255" s="516"/>
      <c r="AJ255" s="520"/>
      <c r="AK255" s="559"/>
      <c r="AL255" s="560"/>
      <c r="AM255" s="560"/>
      <c r="AN255" s="560"/>
      <c r="AO255" s="560"/>
      <c r="AP255" s="560"/>
      <c r="AQ255" s="662"/>
      <c r="AR255" s="559"/>
      <c r="AS255" s="560"/>
      <c r="AT255" s="560"/>
      <c r="AU255" s="560"/>
      <c r="AV255" s="560"/>
      <c r="AW255" s="560"/>
      <c r="AX255" s="662"/>
      <c r="AY255" s="560"/>
      <c r="AZ255" s="560"/>
      <c r="BA255" s="560"/>
      <c r="BB255" s="560"/>
      <c r="BC255" s="560"/>
      <c r="BD255" s="560"/>
      <c r="BE255" s="662"/>
      <c r="BF255" s="93"/>
      <c r="BH255" s="128"/>
      <c r="BI255" s="128"/>
    </row>
    <row r="256" spans="1:62" ht="27" customHeight="1" x14ac:dyDescent="0.2">
      <c r="A256" s="801"/>
      <c r="B256" s="802"/>
      <c r="C256" s="803"/>
      <c r="D256" s="807"/>
      <c r="E256" s="808"/>
      <c r="F256" s="808"/>
      <c r="G256" s="808"/>
      <c r="H256" s="808"/>
      <c r="I256" s="808"/>
      <c r="J256" s="808"/>
      <c r="K256" s="808"/>
      <c r="L256" s="808"/>
      <c r="M256" s="808"/>
      <c r="N256" s="808"/>
      <c r="O256" s="808"/>
      <c r="P256" s="808"/>
      <c r="Q256" s="809"/>
      <c r="R256" s="420"/>
      <c r="S256" s="421"/>
      <c r="T256" s="421"/>
      <c r="U256" s="421"/>
      <c r="V256" s="421"/>
      <c r="W256" s="421"/>
      <c r="X256" s="421"/>
      <c r="Y256" s="421"/>
      <c r="Z256" s="421"/>
      <c r="AA256" s="421"/>
      <c r="AB256" s="421"/>
      <c r="AC256" s="515"/>
      <c r="AD256" s="516"/>
      <c r="AE256" s="516"/>
      <c r="AF256" s="516"/>
      <c r="AG256" s="516"/>
      <c r="AH256" s="516"/>
      <c r="AI256" s="516"/>
      <c r="AJ256" s="520"/>
      <c r="AK256" s="559"/>
      <c r="AL256" s="560"/>
      <c r="AM256" s="560"/>
      <c r="AN256" s="560"/>
      <c r="AO256" s="560"/>
      <c r="AP256" s="560"/>
      <c r="AQ256" s="662"/>
      <c r="AR256" s="559"/>
      <c r="AS256" s="560"/>
      <c r="AT256" s="560"/>
      <c r="AU256" s="560"/>
      <c r="AV256" s="560"/>
      <c r="AW256" s="560"/>
      <c r="AX256" s="662"/>
      <c r="AY256" s="560"/>
      <c r="AZ256" s="560"/>
      <c r="BA256" s="560"/>
      <c r="BB256" s="560"/>
      <c r="BC256" s="560"/>
      <c r="BD256" s="560"/>
      <c r="BE256" s="662"/>
      <c r="BF256" s="93"/>
      <c r="BH256" s="128"/>
      <c r="BI256" s="128"/>
    </row>
    <row r="257" spans="1:77" ht="12.75" customHeight="1" x14ac:dyDescent="0.2">
      <c r="A257" s="801"/>
      <c r="B257" s="802"/>
      <c r="C257" s="803"/>
      <c r="D257" s="807"/>
      <c r="E257" s="808"/>
      <c r="F257" s="808"/>
      <c r="G257" s="808"/>
      <c r="H257" s="808"/>
      <c r="I257" s="808"/>
      <c r="J257" s="808"/>
      <c r="K257" s="808"/>
      <c r="L257" s="808"/>
      <c r="M257" s="808"/>
      <c r="N257" s="808"/>
      <c r="O257" s="808"/>
      <c r="P257" s="808"/>
      <c r="Q257" s="809"/>
      <c r="R257" s="420"/>
      <c r="S257" s="421"/>
      <c r="T257" s="421"/>
      <c r="U257" s="421"/>
      <c r="V257" s="421"/>
      <c r="W257" s="421"/>
      <c r="X257" s="421"/>
      <c r="Y257" s="421"/>
      <c r="Z257" s="421"/>
      <c r="AA257" s="421"/>
      <c r="AB257" s="421"/>
      <c r="AC257" s="515"/>
      <c r="AD257" s="516"/>
      <c r="AE257" s="516"/>
      <c r="AF257" s="516"/>
      <c r="AG257" s="516"/>
      <c r="AH257" s="516"/>
      <c r="AI257" s="516"/>
      <c r="AJ257" s="520"/>
      <c r="AK257" s="521" t="s">
        <v>146</v>
      </c>
      <c r="AL257" s="522"/>
      <c r="AM257" s="522"/>
      <c r="AN257" s="522"/>
      <c r="AO257" s="522"/>
      <c r="AP257" s="522"/>
      <c r="AQ257" s="523"/>
      <c r="AR257" s="521" t="s">
        <v>146</v>
      </c>
      <c r="AS257" s="522"/>
      <c r="AT257" s="522"/>
      <c r="AU257" s="522"/>
      <c r="AV257" s="522"/>
      <c r="AW257" s="522"/>
      <c r="AX257" s="523"/>
      <c r="AY257" s="521" t="s">
        <v>146</v>
      </c>
      <c r="AZ257" s="522"/>
      <c r="BA257" s="522"/>
      <c r="BB257" s="522"/>
      <c r="BC257" s="522"/>
      <c r="BD257" s="522"/>
      <c r="BE257" s="523"/>
      <c r="BF257" s="93"/>
      <c r="BH257" s="128"/>
      <c r="BI257" s="128"/>
    </row>
    <row r="258" spans="1:77" ht="17.25" customHeight="1" x14ac:dyDescent="0.2">
      <c r="A258" s="801"/>
      <c r="B258" s="802"/>
      <c r="C258" s="803"/>
      <c r="D258" s="807"/>
      <c r="E258" s="808"/>
      <c r="F258" s="808"/>
      <c r="G258" s="808"/>
      <c r="H258" s="808"/>
      <c r="I258" s="808"/>
      <c r="J258" s="808"/>
      <c r="K258" s="808"/>
      <c r="L258" s="808"/>
      <c r="M258" s="808"/>
      <c r="N258" s="808"/>
      <c r="O258" s="808"/>
      <c r="P258" s="808"/>
      <c r="Q258" s="809"/>
      <c r="R258" s="420"/>
      <c r="S258" s="421"/>
      <c r="T258" s="421"/>
      <c r="U258" s="421"/>
      <c r="V258" s="421"/>
      <c r="W258" s="421"/>
      <c r="X258" s="421"/>
      <c r="Y258" s="421"/>
      <c r="Z258" s="421"/>
      <c r="AA258" s="421"/>
      <c r="AB258" s="421"/>
      <c r="AC258" s="515"/>
      <c r="AD258" s="516"/>
      <c r="AE258" s="516"/>
      <c r="AF258" s="516"/>
      <c r="AG258" s="516"/>
      <c r="AH258" s="516"/>
      <c r="AI258" s="516"/>
      <c r="AJ258" s="520"/>
      <c r="AK258" s="521"/>
      <c r="AL258" s="522"/>
      <c r="AM258" s="522"/>
      <c r="AN258" s="522"/>
      <c r="AO258" s="522"/>
      <c r="AP258" s="522"/>
      <c r="AQ258" s="523"/>
      <c r="AR258" s="521"/>
      <c r="AS258" s="522"/>
      <c r="AT258" s="522"/>
      <c r="AU258" s="522"/>
      <c r="AV258" s="522"/>
      <c r="AW258" s="522"/>
      <c r="AX258" s="523"/>
      <c r="AY258" s="521"/>
      <c r="AZ258" s="522"/>
      <c r="BA258" s="522"/>
      <c r="BB258" s="522"/>
      <c r="BC258" s="522"/>
      <c r="BD258" s="522"/>
      <c r="BE258" s="523"/>
      <c r="BF258" s="93"/>
      <c r="BH258" s="128"/>
      <c r="BI258" s="128"/>
    </row>
    <row r="259" spans="1:77" ht="26.25" customHeight="1" x14ac:dyDescent="0.2">
      <c r="A259" s="801"/>
      <c r="B259" s="802"/>
      <c r="C259" s="803"/>
      <c r="D259" s="807"/>
      <c r="E259" s="808"/>
      <c r="F259" s="808"/>
      <c r="G259" s="808"/>
      <c r="H259" s="808"/>
      <c r="I259" s="808"/>
      <c r="J259" s="808"/>
      <c r="K259" s="808"/>
      <c r="L259" s="808"/>
      <c r="M259" s="808"/>
      <c r="N259" s="808"/>
      <c r="O259" s="808"/>
      <c r="P259" s="808"/>
      <c r="Q259" s="809"/>
      <c r="R259" s="420"/>
      <c r="S259" s="421"/>
      <c r="T259" s="421"/>
      <c r="U259" s="421"/>
      <c r="V259" s="421"/>
      <c r="W259" s="421"/>
      <c r="X259" s="421"/>
      <c r="Y259" s="421"/>
      <c r="Z259" s="421"/>
      <c r="AA259" s="421"/>
      <c r="AB259" s="421"/>
      <c r="AC259" s="515"/>
      <c r="AD259" s="516"/>
      <c r="AE259" s="516"/>
      <c r="AF259" s="516"/>
      <c r="AG259" s="516"/>
      <c r="AH259" s="516"/>
      <c r="AI259" s="516"/>
      <c r="AJ259" s="520"/>
      <c r="AK259" s="521" t="s">
        <v>323</v>
      </c>
      <c r="AL259" s="522"/>
      <c r="AM259" s="522"/>
      <c r="AN259" s="522"/>
      <c r="AO259" s="522"/>
      <c r="AP259" s="522"/>
      <c r="AQ259" s="523"/>
      <c r="AR259" s="521" t="s">
        <v>424</v>
      </c>
      <c r="AS259" s="522"/>
      <c r="AT259" s="522"/>
      <c r="AU259" s="522"/>
      <c r="AV259" s="522"/>
      <c r="AW259" s="522"/>
      <c r="AX259" s="523"/>
      <c r="AY259" s="521" t="s">
        <v>425</v>
      </c>
      <c r="AZ259" s="522"/>
      <c r="BA259" s="522"/>
      <c r="BB259" s="522"/>
      <c r="BC259" s="522"/>
      <c r="BD259" s="522"/>
      <c r="BE259" s="523"/>
      <c r="BF259" s="93"/>
      <c r="BH259" s="128"/>
      <c r="BI259" s="128"/>
    </row>
    <row r="260" spans="1:77" ht="12.75" customHeight="1" x14ac:dyDescent="0.2">
      <c r="A260" s="801"/>
      <c r="B260" s="802"/>
      <c r="C260" s="803"/>
      <c r="D260" s="807"/>
      <c r="E260" s="808"/>
      <c r="F260" s="808"/>
      <c r="G260" s="808"/>
      <c r="H260" s="808"/>
      <c r="I260" s="808"/>
      <c r="J260" s="808"/>
      <c r="K260" s="808"/>
      <c r="L260" s="808"/>
      <c r="M260" s="808"/>
      <c r="N260" s="808"/>
      <c r="O260" s="808"/>
      <c r="P260" s="808"/>
      <c r="Q260" s="809"/>
      <c r="R260" s="420"/>
      <c r="S260" s="421"/>
      <c r="T260" s="421"/>
      <c r="U260" s="421"/>
      <c r="V260" s="421"/>
      <c r="W260" s="421"/>
      <c r="X260" s="421"/>
      <c r="Y260" s="421"/>
      <c r="Z260" s="421"/>
      <c r="AA260" s="421"/>
      <c r="AB260" s="421"/>
      <c r="AC260" s="515"/>
      <c r="AD260" s="516"/>
      <c r="AE260" s="516"/>
      <c r="AF260" s="516"/>
      <c r="AG260" s="516"/>
      <c r="AH260" s="516"/>
      <c r="AI260" s="516"/>
      <c r="AJ260" s="520"/>
      <c r="AK260" s="521"/>
      <c r="AL260" s="522"/>
      <c r="AM260" s="522"/>
      <c r="AN260" s="522"/>
      <c r="AO260" s="522"/>
      <c r="AP260" s="522"/>
      <c r="AQ260" s="523"/>
      <c r="AR260" s="521"/>
      <c r="AS260" s="522"/>
      <c r="AT260" s="522"/>
      <c r="AU260" s="522"/>
      <c r="AV260" s="522"/>
      <c r="AW260" s="522"/>
      <c r="AX260" s="523"/>
      <c r="AY260" s="521" t="s">
        <v>426</v>
      </c>
      <c r="AZ260" s="522"/>
      <c r="BA260" s="522"/>
      <c r="BB260" s="522"/>
      <c r="BC260" s="522"/>
      <c r="BD260" s="522"/>
      <c r="BE260" s="523"/>
      <c r="BF260" s="93"/>
      <c r="BH260" s="128"/>
      <c r="BI260" s="128"/>
    </row>
    <row r="261" spans="1:77" ht="7.5" customHeight="1" x14ac:dyDescent="0.2">
      <c r="A261" s="801"/>
      <c r="B261" s="802"/>
      <c r="C261" s="803"/>
      <c r="D261" s="807"/>
      <c r="E261" s="808"/>
      <c r="F261" s="808"/>
      <c r="G261" s="808"/>
      <c r="H261" s="808"/>
      <c r="I261" s="808"/>
      <c r="J261" s="808"/>
      <c r="K261" s="808"/>
      <c r="L261" s="808"/>
      <c r="M261" s="808"/>
      <c r="N261" s="808"/>
      <c r="O261" s="808"/>
      <c r="P261" s="808"/>
      <c r="Q261" s="809"/>
      <c r="R261" s="420"/>
      <c r="S261" s="421"/>
      <c r="T261" s="421"/>
      <c r="U261" s="421"/>
      <c r="V261" s="421"/>
      <c r="W261" s="421"/>
      <c r="X261" s="421"/>
      <c r="Y261" s="421"/>
      <c r="Z261" s="421"/>
      <c r="AA261" s="421"/>
      <c r="AB261" s="421"/>
      <c r="AC261" s="515"/>
      <c r="AD261" s="516"/>
      <c r="AE261" s="516"/>
      <c r="AF261" s="516"/>
      <c r="AG261" s="516"/>
      <c r="AH261" s="516"/>
      <c r="AI261" s="516"/>
      <c r="AJ261" s="520"/>
      <c r="AK261" s="521"/>
      <c r="AL261" s="522"/>
      <c r="AM261" s="522"/>
      <c r="AN261" s="522"/>
      <c r="AO261" s="522"/>
      <c r="AP261" s="522"/>
      <c r="AQ261" s="523"/>
      <c r="AR261" s="521"/>
      <c r="AS261" s="522"/>
      <c r="AT261" s="522"/>
      <c r="AU261" s="522"/>
      <c r="AV261" s="522"/>
      <c r="AW261" s="522"/>
      <c r="AX261" s="523"/>
      <c r="AY261" s="521"/>
      <c r="AZ261" s="522"/>
      <c r="BA261" s="522"/>
      <c r="BB261" s="522"/>
      <c r="BC261" s="522"/>
      <c r="BD261" s="522"/>
      <c r="BE261" s="523"/>
      <c r="BF261" s="93"/>
      <c r="BH261" s="128"/>
      <c r="BI261" s="128"/>
    </row>
    <row r="262" spans="1:77" ht="24.75" customHeight="1" x14ac:dyDescent="0.2">
      <c r="A262" s="801"/>
      <c r="B262" s="802"/>
      <c r="C262" s="803"/>
      <c r="D262" s="807"/>
      <c r="E262" s="808"/>
      <c r="F262" s="808"/>
      <c r="G262" s="808"/>
      <c r="H262" s="808"/>
      <c r="I262" s="808"/>
      <c r="J262" s="808"/>
      <c r="K262" s="808"/>
      <c r="L262" s="808"/>
      <c r="M262" s="808"/>
      <c r="N262" s="808"/>
      <c r="O262" s="808"/>
      <c r="P262" s="808"/>
      <c r="Q262" s="809"/>
      <c r="R262" s="422"/>
      <c r="S262" s="423"/>
      <c r="T262" s="423"/>
      <c r="U262" s="423"/>
      <c r="V262" s="423"/>
      <c r="W262" s="423"/>
      <c r="X262" s="423"/>
      <c r="Y262" s="423"/>
      <c r="Z262" s="423"/>
      <c r="AA262" s="423"/>
      <c r="AB262" s="423"/>
      <c r="AC262" s="517"/>
      <c r="AD262" s="518"/>
      <c r="AE262" s="518"/>
      <c r="AF262" s="518"/>
      <c r="AG262" s="518"/>
      <c r="AH262" s="518"/>
      <c r="AI262" s="518"/>
      <c r="AJ262" s="530"/>
      <c r="AK262" s="524" t="s">
        <v>41</v>
      </c>
      <c r="AL262" s="525"/>
      <c r="AM262" s="525"/>
      <c r="AN262" s="525"/>
      <c r="AO262" s="525"/>
      <c r="AP262" s="525"/>
      <c r="AQ262" s="526"/>
      <c r="AR262" s="524" t="s">
        <v>43</v>
      </c>
      <c r="AS262" s="525"/>
      <c r="AT262" s="525"/>
      <c r="AU262" s="525"/>
      <c r="AV262" s="525"/>
      <c r="AW262" s="525"/>
      <c r="AX262" s="526"/>
      <c r="AY262" s="524"/>
      <c r="AZ262" s="525"/>
      <c r="BA262" s="525"/>
      <c r="BB262" s="525"/>
      <c r="BC262" s="525"/>
      <c r="BD262" s="525"/>
      <c r="BE262" s="526"/>
      <c r="BF262" s="93"/>
      <c r="BH262" s="128"/>
    </row>
    <row r="263" spans="1:77" ht="12.75" customHeight="1" x14ac:dyDescent="0.2">
      <c r="A263" s="801"/>
      <c r="B263" s="802"/>
      <c r="C263" s="803"/>
      <c r="D263" s="807"/>
      <c r="E263" s="808"/>
      <c r="F263" s="808"/>
      <c r="G263" s="808"/>
      <c r="H263" s="808"/>
      <c r="I263" s="808"/>
      <c r="J263" s="808"/>
      <c r="K263" s="808"/>
      <c r="L263" s="808"/>
      <c r="M263" s="808"/>
      <c r="N263" s="808"/>
      <c r="O263" s="808"/>
      <c r="P263" s="808"/>
      <c r="Q263" s="809"/>
      <c r="R263" s="507" t="str">
        <f>IF(AND(AK263="",AR263="",AY263=""),IF(FIO="","",0),"")</f>
        <v/>
      </c>
      <c r="S263" s="508"/>
      <c r="T263" s="508"/>
      <c r="U263" s="508"/>
      <c r="V263" s="508"/>
      <c r="W263" s="508"/>
      <c r="X263" s="508"/>
      <c r="Y263" s="508"/>
      <c r="Z263" s="508"/>
      <c r="AA263" s="508"/>
      <c r="AB263" s="509"/>
      <c r="AC263" s="498"/>
      <c r="AD263" s="499"/>
      <c r="AE263" s="499"/>
      <c r="AF263" s="499"/>
      <c r="AG263" s="499"/>
      <c r="AH263" s="499"/>
      <c r="AI263" s="499"/>
      <c r="AJ263" s="500"/>
      <c r="AK263" s="498"/>
      <c r="AL263" s="499"/>
      <c r="AM263" s="499"/>
      <c r="AN263" s="499"/>
      <c r="AO263" s="499"/>
      <c r="AP263" s="499"/>
      <c r="AQ263" s="500"/>
      <c r="AR263" s="498"/>
      <c r="AS263" s="499"/>
      <c r="AT263" s="499"/>
      <c r="AU263" s="499"/>
      <c r="AV263" s="499"/>
      <c r="AW263" s="499"/>
      <c r="AX263" s="500"/>
      <c r="AY263" s="498"/>
      <c r="AZ263" s="499"/>
      <c r="BA263" s="499"/>
      <c r="BB263" s="499"/>
      <c r="BC263" s="499"/>
      <c r="BD263" s="499"/>
      <c r="BE263" s="500"/>
      <c r="BF263" s="93"/>
      <c r="BG263" s="112">
        <f>SUM(R263:BE264)</f>
        <v>0</v>
      </c>
      <c r="BH263" s="130">
        <v>350</v>
      </c>
      <c r="BI263" s="81"/>
    </row>
    <row r="264" spans="1:77" ht="12.75" customHeight="1" x14ac:dyDescent="0.2">
      <c r="A264" s="804"/>
      <c r="B264" s="805"/>
      <c r="C264" s="806"/>
      <c r="D264" s="810"/>
      <c r="E264" s="811"/>
      <c r="F264" s="811"/>
      <c r="G264" s="811"/>
      <c r="H264" s="811"/>
      <c r="I264" s="811"/>
      <c r="J264" s="811"/>
      <c r="K264" s="811"/>
      <c r="L264" s="811"/>
      <c r="M264" s="811"/>
      <c r="N264" s="811"/>
      <c r="O264" s="811"/>
      <c r="P264" s="811"/>
      <c r="Q264" s="812"/>
      <c r="R264" s="510"/>
      <c r="S264" s="511"/>
      <c r="T264" s="511"/>
      <c r="U264" s="511"/>
      <c r="V264" s="511"/>
      <c r="W264" s="511"/>
      <c r="X264" s="511"/>
      <c r="Y264" s="511"/>
      <c r="Z264" s="511"/>
      <c r="AA264" s="511"/>
      <c r="AB264" s="512"/>
      <c r="AC264" s="501"/>
      <c r="AD264" s="502"/>
      <c r="AE264" s="502"/>
      <c r="AF264" s="502"/>
      <c r="AG264" s="502"/>
      <c r="AH264" s="502"/>
      <c r="AI264" s="502"/>
      <c r="AJ264" s="503"/>
      <c r="AK264" s="501"/>
      <c r="AL264" s="502"/>
      <c r="AM264" s="502"/>
      <c r="AN264" s="502"/>
      <c r="AO264" s="502"/>
      <c r="AP264" s="502"/>
      <c r="AQ264" s="503"/>
      <c r="AR264" s="501"/>
      <c r="AS264" s="502"/>
      <c r="AT264" s="502"/>
      <c r="AU264" s="502"/>
      <c r="AV264" s="502"/>
      <c r="AW264" s="502"/>
      <c r="AX264" s="503"/>
      <c r="AY264" s="501"/>
      <c r="AZ264" s="502"/>
      <c r="BA264" s="502"/>
      <c r="BB264" s="502"/>
      <c r="BC264" s="502"/>
      <c r="BD264" s="502"/>
      <c r="BE264" s="503"/>
      <c r="BF264" s="93"/>
      <c r="BG264" s="128"/>
      <c r="BH264" s="128"/>
      <c r="BI264" s="128"/>
    </row>
    <row r="265" spans="1:77" ht="15.75" customHeight="1" x14ac:dyDescent="0.25">
      <c r="C265" s="5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F265" s="93"/>
      <c r="BH265" s="405"/>
      <c r="BI265" s="405"/>
      <c r="BJ265" s="134"/>
      <c r="BK265" s="59"/>
      <c r="BN265" s="59"/>
      <c r="BO265" s="59"/>
      <c r="BP265" s="59"/>
      <c r="BQ265" s="59"/>
      <c r="BR265" s="59"/>
      <c r="BT265" s="2"/>
      <c r="BU265" s="2"/>
      <c r="BV265" s="2"/>
      <c r="BW265" s="2"/>
      <c r="BX265" s="2"/>
      <c r="BY265" s="2"/>
    </row>
    <row r="266" spans="1:77" s="2" customFormat="1" ht="30.75" customHeight="1" x14ac:dyDescent="0.25">
      <c r="A266" s="860" t="s">
        <v>500</v>
      </c>
      <c r="B266" s="861"/>
      <c r="C266" s="821" t="s">
        <v>457</v>
      </c>
      <c r="D266" s="822"/>
      <c r="E266" s="822"/>
      <c r="F266" s="822"/>
      <c r="G266" s="822"/>
      <c r="H266" s="822"/>
      <c r="I266" s="822"/>
      <c r="J266" s="822"/>
      <c r="K266" s="822"/>
      <c r="L266" s="822"/>
      <c r="M266" s="822"/>
      <c r="N266" s="822"/>
      <c r="O266" s="822"/>
      <c r="P266" s="822"/>
      <c r="Q266" s="822"/>
      <c r="R266" s="822"/>
      <c r="S266" s="822"/>
      <c r="T266" s="822"/>
      <c r="U266" s="822"/>
      <c r="V266" s="822"/>
      <c r="W266" s="823"/>
      <c r="X266" s="762" t="s">
        <v>458</v>
      </c>
      <c r="Y266" s="763"/>
      <c r="Z266" s="763"/>
      <c r="AA266" s="763"/>
      <c r="AB266" s="763"/>
      <c r="AC266" s="763"/>
      <c r="AD266" s="763"/>
      <c r="AE266" s="763"/>
      <c r="AF266" s="763"/>
      <c r="AG266" s="763"/>
      <c r="AH266" s="763"/>
      <c r="AI266" s="763"/>
      <c r="AJ266" s="763"/>
      <c r="AK266" s="763"/>
      <c r="AL266" s="763"/>
      <c r="AM266" s="763"/>
      <c r="AN266" s="763"/>
      <c r="AO266" s="763"/>
      <c r="AP266" s="763"/>
      <c r="AQ266" s="763"/>
      <c r="AR266" s="763"/>
      <c r="AS266" s="763"/>
      <c r="AT266" s="763"/>
      <c r="AU266" s="763"/>
      <c r="AV266" s="763"/>
      <c r="AW266" s="763"/>
      <c r="AX266" s="763"/>
      <c r="AY266" s="763"/>
      <c r="AZ266" s="763"/>
      <c r="BA266" s="764"/>
      <c r="BF266" s="93"/>
      <c r="BG266" s="135"/>
      <c r="BH266" s="406"/>
      <c r="BI266" s="405"/>
      <c r="BJ266" s="134"/>
      <c r="BK266" s="59"/>
      <c r="BL266" s="59"/>
      <c r="BM266" s="59"/>
      <c r="BN266" s="59"/>
      <c r="BO266" s="59"/>
      <c r="BP266" s="59"/>
      <c r="BQ266" s="59"/>
      <c r="BR266" s="59"/>
    </row>
    <row r="267" spans="1:77" s="2" customFormat="1" ht="15.75" x14ac:dyDescent="0.25">
      <c r="C267" s="136" t="s">
        <v>133</v>
      </c>
      <c r="D267" s="815" t="s">
        <v>246</v>
      </c>
      <c r="E267" s="815"/>
      <c r="F267" s="815"/>
      <c r="G267" s="815"/>
      <c r="H267" s="815"/>
      <c r="I267" s="815"/>
      <c r="J267" s="815"/>
      <c r="K267" s="815"/>
      <c r="L267" s="815"/>
      <c r="M267" s="815"/>
      <c r="N267" s="815"/>
      <c r="O267" s="815"/>
      <c r="P267" s="137"/>
      <c r="Q267" s="137"/>
      <c r="R267" s="137"/>
      <c r="S267" s="137"/>
      <c r="T267" s="137"/>
      <c r="U267" s="137"/>
      <c r="V267" s="137"/>
      <c r="W267" s="138"/>
      <c r="X267" s="817">
        <v>0.4</v>
      </c>
      <c r="Y267" s="754"/>
      <c r="Z267" s="754"/>
      <c r="AA267" s="754"/>
      <c r="AB267" s="754"/>
      <c r="AC267" s="754"/>
      <c r="AD267" s="754"/>
      <c r="AE267" s="754"/>
      <c r="AF267" s="754"/>
      <c r="AG267" s="754"/>
      <c r="AH267" s="754"/>
      <c r="AI267" s="754"/>
      <c r="AJ267" s="754"/>
      <c r="AK267" s="754"/>
      <c r="AL267" s="754"/>
      <c r="AM267" s="754"/>
      <c r="AN267" s="754"/>
      <c r="AO267" s="754"/>
      <c r="AP267" s="754"/>
      <c r="AQ267" s="754"/>
      <c r="AR267" s="754"/>
      <c r="AS267" s="754"/>
      <c r="AT267" s="754"/>
      <c r="AU267" s="754"/>
      <c r="AV267" s="754"/>
      <c r="AW267" s="754"/>
      <c r="AX267" s="754"/>
      <c r="AY267" s="754"/>
      <c r="AZ267" s="754"/>
      <c r="BA267" s="818"/>
      <c r="BE267" s="139"/>
      <c r="BF267" s="93"/>
      <c r="BG267" s="140" t="s">
        <v>88</v>
      </c>
      <c r="BH267" s="405"/>
      <c r="BI267" s="407"/>
      <c r="BJ267" s="59"/>
      <c r="BK267" s="59"/>
      <c r="BL267" s="59"/>
      <c r="BM267" s="59"/>
      <c r="BN267" s="59"/>
      <c r="BO267" s="59"/>
      <c r="BP267" s="59"/>
      <c r="BQ267" s="59"/>
      <c r="BR267" s="59"/>
    </row>
    <row r="268" spans="1:77" s="2" customFormat="1" ht="15.75" x14ac:dyDescent="0.25">
      <c r="C268" s="141" t="s">
        <v>157</v>
      </c>
      <c r="D268" s="754" t="s">
        <v>247</v>
      </c>
      <c r="E268" s="754"/>
      <c r="F268" s="754"/>
      <c r="G268" s="754"/>
      <c r="H268" s="754"/>
      <c r="I268" s="754"/>
      <c r="J268" s="754"/>
      <c r="K268" s="754"/>
      <c r="L268" s="754"/>
      <c r="M268" s="754"/>
      <c r="N268" s="754"/>
      <c r="O268" s="754"/>
      <c r="P268" s="142"/>
      <c r="Q268" s="142"/>
      <c r="R268" s="142"/>
      <c r="S268" s="142"/>
      <c r="T268" s="142"/>
      <c r="U268" s="142"/>
      <c r="V268" s="142"/>
      <c r="W268" s="143"/>
      <c r="X268" s="817">
        <v>0.6</v>
      </c>
      <c r="Y268" s="754"/>
      <c r="Z268" s="754"/>
      <c r="AA268" s="754"/>
      <c r="AB268" s="754"/>
      <c r="AC268" s="754"/>
      <c r="AD268" s="754"/>
      <c r="AE268" s="754"/>
      <c r="AF268" s="754"/>
      <c r="AG268" s="754"/>
      <c r="AH268" s="754"/>
      <c r="AI268" s="754"/>
      <c r="AJ268" s="754"/>
      <c r="AK268" s="754"/>
      <c r="AL268" s="754"/>
      <c r="AM268" s="754"/>
      <c r="AN268" s="754"/>
      <c r="AO268" s="754"/>
      <c r="AP268" s="754"/>
      <c r="AQ268" s="754"/>
      <c r="AR268" s="754"/>
      <c r="AS268" s="754"/>
      <c r="AT268" s="754"/>
      <c r="AU268" s="754"/>
      <c r="AV268" s="754"/>
      <c r="AW268" s="754"/>
      <c r="AX268" s="754"/>
      <c r="AY268" s="754"/>
      <c r="AZ268" s="754"/>
      <c r="BA268" s="818"/>
      <c r="BE268" s="139"/>
      <c r="BF268" s="93"/>
      <c r="BG268" s="135">
        <f>BG263+BG247+BG238+BG227+BG216+BG204+BG196+BG184+BG171+BG157+BG144+BG140+BG136+BG132+BG110+BG101+BG89+BG84+BG79+BG72+BG57+BG58++BG55+BG53+BG51+BG49+BG47+BG45+BG43+BG41</f>
        <v>0</v>
      </c>
      <c r="BH268" s="135">
        <f>BH41+BH43+BH45+BH47+BH49+BH51+BH53+BH55+BH57+BH72+BH79+BH84+BH89+BH101+BH110+BH132+BH136+BH140+BH144+BH157+BH171+BH184+BH196+BH204+BH216+BH227+BH238+BH247+BH263</f>
        <v>3240</v>
      </c>
      <c r="BI268" s="135">
        <f>BI263+BI247+BI238+BI226+BI216+BI204+BI196+BI184+BI171+BI157+BI144+BI140+BI136+BI132+BI110+BI101+BI89+BI84+BI79+BI72+BI57+BI55+BI53+BI51+BI49+BI47+BI45+BI43+BI41</f>
        <v>0</v>
      </c>
      <c r="BJ268" s="59">
        <f>SUM(BH268:BI268)</f>
        <v>3240</v>
      </c>
      <c r="BK268" s="59"/>
      <c r="BL268" s="59"/>
      <c r="BM268" s="59"/>
      <c r="BN268" s="59"/>
      <c r="BO268" s="59"/>
      <c r="BP268" s="59"/>
      <c r="BQ268" s="59"/>
      <c r="BR268" s="59"/>
    </row>
    <row r="269" spans="1:77" s="2" customFormat="1" ht="42.75" customHeight="1" x14ac:dyDescent="0.25">
      <c r="A269" s="144"/>
      <c r="B269" s="144"/>
      <c r="C269" s="144"/>
      <c r="D269" s="144"/>
      <c r="E269" s="144"/>
      <c r="BF269" s="93"/>
      <c r="BG269" s="139"/>
      <c r="BH269" s="139"/>
      <c r="BI269" s="139"/>
      <c r="BJ269" s="59"/>
      <c r="BK269" s="59"/>
      <c r="BL269" s="59"/>
      <c r="BM269" s="59"/>
      <c r="BN269" s="59"/>
      <c r="BO269" s="59"/>
      <c r="BP269" s="59"/>
      <c r="BQ269" s="59"/>
      <c r="BR269" s="59"/>
      <c r="BT269" s="59"/>
      <c r="BU269" s="59"/>
      <c r="BV269" s="59"/>
      <c r="BW269" s="59"/>
      <c r="BX269" s="59"/>
      <c r="BY269" s="59"/>
    </row>
    <row r="270" spans="1:77" s="59" customFormat="1" ht="15.75" x14ac:dyDescent="0.25">
      <c r="C270" s="145" t="s">
        <v>384</v>
      </c>
      <c r="AN270" s="752" t="str">
        <f>IF(OR(FIO="",BG268=0),"",BG268)</f>
        <v/>
      </c>
      <c r="AO270" s="752"/>
      <c r="AP270" s="752"/>
      <c r="AQ270" s="752"/>
      <c r="AR270" s="752"/>
      <c r="AS270" s="752"/>
      <c r="AU270" s="145" t="s">
        <v>130</v>
      </c>
      <c r="BF270" s="93"/>
      <c r="BG270" s="146"/>
      <c r="BH270" s="146"/>
      <c r="BI270" s="146"/>
      <c r="BJ270" s="4"/>
      <c r="BK270" s="4"/>
      <c r="BL270" s="4"/>
      <c r="BM270" s="4"/>
      <c r="BN270" s="4"/>
    </row>
    <row r="271" spans="1:77" s="59" customFormat="1" ht="29.25" customHeight="1" x14ac:dyDescent="0.25">
      <c r="BE271" s="1"/>
      <c r="BF271" s="93"/>
      <c r="BG271" s="1"/>
      <c r="BH271" s="1"/>
      <c r="BI271" s="1"/>
      <c r="BJ271" s="113"/>
      <c r="BL271" s="147"/>
      <c r="BN271" s="148"/>
    </row>
    <row r="272" spans="1:77" s="59" customFormat="1" ht="15.75" customHeight="1" x14ac:dyDescent="0.25">
      <c r="C272" s="25" t="s">
        <v>168</v>
      </c>
      <c r="Q272" s="816" t="str">
        <f>IF(OR(Всего="",FIO=""),"",IF(BI32&lt;31,IF(BG33=1,BG32,""),""))</f>
        <v/>
      </c>
      <c r="R272" s="816"/>
      <c r="S272" s="816"/>
      <c r="T272" s="816"/>
      <c r="U272" s="816"/>
      <c r="V272" s="816"/>
      <c r="W272" s="816"/>
      <c r="X272" s="816"/>
      <c r="Y272" s="816"/>
      <c r="Z272" s="816"/>
      <c r="AA272" s="816"/>
      <c r="AB272" s="816"/>
      <c r="AC272" s="816"/>
      <c r="AD272" s="816"/>
      <c r="AE272" s="816"/>
      <c r="AF272" s="816"/>
      <c r="AG272" s="816"/>
      <c r="AH272" s="816"/>
      <c r="AI272" s="816"/>
      <c r="AJ272" s="816"/>
      <c r="AK272" s="816"/>
      <c r="AL272" s="820" t="str">
        <f>IF(OR(Всего="",FIO=""),"",IF(X17="первая",IF(Всего&gt;=порог_п*(BJ268-100),"соответствует","не соответствует"),IF(Всего&gt;=порог_в*BJ268,"соответствует","не соответствует")))</f>
        <v/>
      </c>
      <c r="AM272" s="820"/>
      <c r="AN272" s="820"/>
      <c r="AO272" s="820"/>
      <c r="AP272" s="820"/>
      <c r="AQ272" s="820"/>
      <c r="AR272" s="820"/>
      <c r="AS272" s="820"/>
      <c r="AT272" s="820"/>
      <c r="AU272" s="820"/>
      <c r="AV272" s="820"/>
      <c r="AX272" s="25" t="s">
        <v>132</v>
      </c>
      <c r="BE272" s="3"/>
      <c r="BF272" s="93"/>
      <c r="BJ272" s="8"/>
      <c r="BK272" s="4"/>
      <c r="BL272" s="4"/>
      <c r="BM272" s="4"/>
      <c r="BN272" s="4"/>
    </row>
    <row r="273" spans="1:66" s="59" customFormat="1" ht="24" customHeight="1" x14ac:dyDescent="0.25">
      <c r="B273" s="25" t="s">
        <v>154</v>
      </c>
      <c r="T273" s="816" t="str">
        <f>IF(OR(AN270="",O9="",X17=""),"",IF(X17="первая",C267,C268))</f>
        <v/>
      </c>
      <c r="U273" s="816"/>
      <c r="V273" s="816"/>
      <c r="W273" s="816"/>
      <c r="X273" s="816"/>
      <c r="Y273" s="816"/>
      <c r="AA273" s="25" t="s">
        <v>131</v>
      </c>
      <c r="BE273" s="3"/>
      <c r="BF273" s="93"/>
      <c r="BJ273" s="134"/>
      <c r="BK273" s="144"/>
      <c r="BL273" s="144"/>
      <c r="BN273" s="149"/>
    </row>
    <row r="274" spans="1:66" s="59" customFormat="1" ht="15" x14ac:dyDescent="0.25">
      <c r="BE274" s="55"/>
      <c r="BF274" s="93"/>
      <c r="BJ274" s="133"/>
      <c r="BK274" s="25"/>
      <c r="BL274" s="25"/>
      <c r="BM274" s="25"/>
      <c r="BN274" s="25"/>
    </row>
    <row r="275" spans="1:66" s="59" customFormat="1" ht="15.75" customHeight="1" x14ac:dyDescent="0.25">
      <c r="B275" s="24" t="s">
        <v>44</v>
      </c>
      <c r="C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BE275" s="55"/>
      <c r="BF275" s="93"/>
      <c r="BG275" s="55"/>
      <c r="BH275" s="55"/>
      <c r="BI275" s="55"/>
      <c r="BJ275" s="113"/>
      <c r="BL275" s="60"/>
      <c r="BM275" s="55"/>
      <c r="BN275" s="55"/>
    </row>
    <row r="276" spans="1:66" s="59" customFormat="1" ht="15.75" x14ac:dyDescent="0.25">
      <c r="B276" s="24" t="s">
        <v>524</v>
      </c>
      <c r="C276" s="24"/>
      <c r="E276" s="24"/>
      <c r="F276" s="24"/>
      <c r="G276" s="24"/>
      <c r="H276" s="24"/>
      <c r="I276" s="24"/>
      <c r="J276" s="24"/>
      <c r="K276" s="24"/>
      <c r="L276" s="24"/>
      <c r="M276" s="24"/>
      <c r="N276" s="33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AB276" s="72"/>
      <c r="AC276" s="150" t="str">
        <f>IF(FIO&lt;&gt;"",IF(фио_предс&lt;&gt;"",'общие сведения'!L88,""),"")</f>
        <v/>
      </c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93"/>
      <c r="BG276" s="55"/>
      <c r="BH276" s="55"/>
      <c r="BI276" s="55"/>
      <c r="BJ276" s="17"/>
      <c r="BK276" s="9"/>
      <c r="BL276" s="9"/>
      <c r="BM276" s="9"/>
      <c r="BN276" s="9"/>
    </row>
    <row r="277" spans="1:66" s="59" customFormat="1" ht="15.75" x14ac:dyDescent="0.25">
      <c r="B277" s="24"/>
      <c r="N277" s="24"/>
      <c r="AK277" s="15" t="s">
        <v>156</v>
      </c>
      <c r="BF277" s="93"/>
      <c r="BJ277" s="18"/>
      <c r="BK277" s="10"/>
      <c r="BL277" s="10"/>
      <c r="BM277" s="10"/>
      <c r="BN277" s="10"/>
    </row>
    <row r="278" spans="1:66" s="59" customFormat="1" ht="15.75" x14ac:dyDescent="0.25">
      <c r="B278" s="24" t="s">
        <v>519</v>
      </c>
      <c r="N278" s="33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AB278" s="72"/>
      <c r="AC278" s="150" t="str">
        <f>IF(FIO&lt;&gt;"",IF(фио_1чл&lt;&gt;"",'общие сведения'!L90,""),"")</f>
        <v/>
      </c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150"/>
      <c r="BF278" s="93"/>
      <c r="BG278" s="25"/>
      <c r="BH278" s="25"/>
      <c r="BI278" s="25"/>
      <c r="BJ278" s="17"/>
      <c r="BK278" s="9"/>
      <c r="BL278" s="9"/>
      <c r="BM278" s="9"/>
      <c r="BN278" s="9"/>
    </row>
    <row r="279" spans="1:66" s="59" customFormat="1" ht="15.75" x14ac:dyDescent="0.25">
      <c r="A279" s="23"/>
      <c r="N279" s="24"/>
      <c r="AC279" s="10"/>
      <c r="AK279" s="15" t="s">
        <v>156</v>
      </c>
      <c r="BE279" s="144"/>
      <c r="BF279" s="93"/>
      <c r="BH279" s="25"/>
      <c r="BI279" s="25"/>
      <c r="BJ279" s="17"/>
      <c r="BK279" s="9"/>
      <c r="BL279" s="9"/>
      <c r="BM279" s="9"/>
      <c r="BN279" s="9"/>
    </row>
    <row r="280" spans="1:66" s="59" customFormat="1" ht="15.75" x14ac:dyDescent="0.25">
      <c r="A280" s="23"/>
      <c r="N280" s="33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AB280" s="72"/>
      <c r="AC280" s="150" t="str">
        <f>IF(FIO&lt;&gt;"",IF(фио_2чл&lt;&gt;"",'общие сведения'!L92,""),"")</f>
        <v/>
      </c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93"/>
      <c r="BG280" s="55"/>
      <c r="BH280" s="55"/>
      <c r="BI280" s="55"/>
      <c r="BJ280" s="18"/>
      <c r="BK280" s="10"/>
      <c r="BL280" s="10"/>
      <c r="BM280" s="10"/>
      <c r="BN280" s="10"/>
    </row>
    <row r="281" spans="1:66" s="59" customFormat="1" ht="15.75" x14ac:dyDescent="0.25">
      <c r="A281" s="23"/>
      <c r="N281" s="24"/>
      <c r="AC281" s="10"/>
      <c r="AK281" s="15" t="s">
        <v>156</v>
      </c>
      <c r="BE281" s="9"/>
      <c r="BF281" s="93"/>
      <c r="BG281" s="55"/>
      <c r="BI281" s="9"/>
      <c r="BJ281" s="18"/>
      <c r="BK281" s="10"/>
      <c r="BL281" s="10"/>
      <c r="BM281" s="10"/>
      <c r="BN281" s="10"/>
    </row>
    <row r="282" spans="1:66" s="59" customFormat="1" ht="15.75" x14ac:dyDescent="0.25">
      <c r="A282" s="23"/>
      <c r="N282" s="33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AB282" s="72"/>
      <c r="AC282" s="150" t="str">
        <f>IF(FIO&lt;&gt;"",IF(фио_3чл&lt;&gt;"",'общие сведения'!L94,""),"")</f>
        <v/>
      </c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33"/>
      <c r="BF282" s="93"/>
      <c r="BI282" s="10"/>
      <c r="BJ282" s="18"/>
      <c r="BK282" s="10"/>
      <c r="BL282" s="10"/>
      <c r="BM282" s="10"/>
      <c r="BN282" s="10"/>
    </row>
    <row r="283" spans="1:66" s="59" customFormat="1" ht="15.75" x14ac:dyDescent="0.25">
      <c r="A283" s="23"/>
      <c r="AA283" s="10"/>
      <c r="AC283" s="10"/>
      <c r="BE283" s="9"/>
      <c r="BF283" s="93"/>
      <c r="BG283" s="55"/>
      <c r="BI283" s="9"/>
      <c r="BJ283" s="17"/>
      <c r="BK283" s="9"/>
      <c r="BL283" s="9"/>
      <c r="BM283" s="9"/>
      <c r="BN283" s="9"/>
    </row>
    <row r="284" spans="1:66" s="59" customFormat="1" ht="15" customHeight="1" x14ac:dyDescent="0.25">
      <c r="A284" s="22"/>
      <c r="BE284" s="9"/>
      <c r="BF284" s="93"/>
      <c r="BG284" s="55"/>
      <c r="BI284" s="9"/>
      <c r="BJ284" s="18"/>
      <c r="BK284" s="10"/>
      <c r="BL284" s="10"/>
      <c r="BM284" s="10"/>
      <c r="BN284" s="10"/>
    </row>
    <row r="285" spans="1:66" s="59" customFormat="1" ht="15.75" x14ac:dyDescent="0.25">
      <c r="A285" s="16"/>
      <c r="B285" s="24"/>
      <c r="E285" s="24"/>
      <c r="F285" s="24"/>
      <c r="G285" s="24" t="s">
        <v>518</v>
      </c>
      <c r="J285" s="151"/>
      <c r="AH285" s="29" t="str">
        <f>IF(AN270&lt;&gt;""," «  "&amp;'общие сведения'!C97&amp;"  »  "&amp;'общие сведения'!E97&amp;"  20"&amp;'общие сведения'!H97&amp;" г.","« __ » ___________  20__ г.")</f>
        <v>« __ » ___________  20__ г.</v>
      </c>
      <c r="BE285" s="9"/>
      <c r="BF285" s="93"/>
      <c r="BI285" s="10"/>
      <c r="BJ285" s="18"/>
      <c r="BK285" s="10"/>
      <c r="BL285" s="10"/>
      <c r="BM285" s="10"/>
      <c r="BN285" s="10"/>
    </row>
    <row r="286" spans="1:66" s="59" customFormat="1" ht="12.75" customHeight="1" x14ac:dyDescent="0.25">
      <c r="A286" s="16"/>
      <c r="BE286" s="9"/>
      <c r="BF286" s="93"/>
      <c r="BI286" s="10"/>
      <c r="BJ286" s="19"/>
      <c r="BK286" s="12"/>
      <c r="BL286" s="152"/>
      <c r="BM286" s="153"/>
      <c r="BN286" s="55"/>
    </row>
    <row r="287" spans="1:66" s="59" customFormat="1" ht="12.75" customHeight="1" x14ac:dyDescent="0.25">
      <c r="BE287" s="9"/>
      <c r="BF287" s="93"/>
      <c r="BI287" s="10"/>
      <c r="BJ287" s="19"/>
      <c r="BK287" s="12"/>
      <c r="BL287" s="152"/>
      <c r="BM287" s="153"/>
      <c r="BN287" s="55"/>
    </row>
    <row r="288" spans="1:66" s="59" customFormat="1" ht="12.75" customHeight="1" x14ac:dyDescent="0.25"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33"/>
      <c r="BF288" s="93"/>
      <c r="BG288" s="55"/>
      <c r="BH288" s="9"/>
      <c r="BI288" s="9"/>
      <c r="BJ288" s="19"/>
      <c r="BK288" s="12"/>
      <c r="BL288" s="152"/>
      <c r="BM288" s="153"/>
      <c r="BN288" s="55"/>
    </row>
    <row r="289" spans="1:70" s="59" customFormat="1" ht="18" x14ac:dyDescent="0.25">
      <c r="AB289" s="154" t="s">
        <v>223</v>
      </c>
      <c r="BE289" s="9"/>
      <c r="BF289" s="93"/>
      <c r="BI289" s="10"/>
      <c r="BJ289" s="19"/>
      <c r="BK289" s="12"/>
      <c r="BL289" s="152"/>
      <c r="BM289" s="153"/>
      <c r="BN289" s="55"/>
    </row>
    <row r="290" spans="1:70" s="59" customFormat="1" ht="15.75" x14ac:dyDescent="0.25">
      <c r="B290" s="155" t="s">
        <v>84</v>
      </c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D290" s="72"/>
      <c r="AE290" s="150" t="str">
        <f>IF(FIO&lt;&gt;"",'общие сведения'!L29,"")</f>
        <v/>
      </c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33"/>
      <c r="BF290" s="93"/>
      <c r="BI290" s="10"/>
      <c r="BJ290" s="19"/>
      <c r="BK290" s="7"/>
      <c r="BL290" s="6"/>
      <c r="BM290" s="19"/>
      <c r="BN290" s="55"/>
    </row>
    <row r="291" spans="1:70" s="59" customFormat="1" ht="15.75" x14ac:dyDescent="0.25">
      <c r="T291" s="34" t="s">
        <v>155</v>
      </c>
      <c r="AR291" s="15" t="s">
        <v>156</v>
      </c>
      <c r="BF291" s="93"/>
      <c r="BI291" s="11"/>
      <c r="BJ291" s="156"/>
      <c r="BK291" s="157"/>
      <c r="BL291" s="157"/>
      <c r="BM291" s="157"/>
      <c r="BN291" s="157"/>
    </row>
    <row r="292" spans="1:70" s="59" customFormat="1" ht="15.75" x14ac:dyDescent="0.25">
      <c r="BF292" s="93"/>
      <c r="BI292" s="11"/>
      <c r="BJ292" s="113"/>
      <c r="BK292" s="55"/>
      <c r="BL292" s="60"/>
      <c r="BM292" s="55"/>
      <c r="BN292" s="55"/>
    </row>
    <row r="293" spans="1:70" s="59" customFormat="1" ht="15.75" x14ac:dyDescent="0.25">
      <c r="BF293" s="93"/>
      <c r="BI293" s="11"/>
      <c r="BJ293" s="158"/>
      <c r="BK293" s="158"/>
      <c r="BL293" s="158"/>
      <c r="BM293" s="158"/>
      <c r="BN293" s="158"/>
    </row>
    <row r="294" spans="1:70" s="59" customFormat="1" ht="9.75" customHeight="1" x14ac:dyDescent="0.25">
      <c r="BF294" s="93"/>
      <c r="BI294" s="11"/>
      <c r="BJ294" s="134"/>
      <c r="BK294" s="13"/>
      <c r="BL294" s="13"/>
      <c r="BM294" s="13"/>
      <c r="BN294" s="13"/>
    </row>
    <row r="295" spans="1:70" s="59" customFormat="1" ht="15.75" hidden="1" x14ac:dyDescent="0.25">
      <c r="D295" s="159" t="s">
        <v>163</v>
      </c>
      <c r="BE295" s="55"/>
      <c r="BF295" s="93"/>
      <c r="BG295" s="7"/>
      <c r="BH295" s="5"/>
      <c r="BI295" s="7"/>
      <c r="BJ295" s="160"/>
      <c r="BK295" s="159"/>
      <c r="BL295" s="159"/>
      <c r="BM295" s="159"/>
      <c r="BN295" s="159"/>
    </row>
    <row r="296" spans="1:70" s="59" customFormat="1" ht="6.75" hidden="1" customHeight="1" x14ac:dyDescent="0.25">
      <c r="BE296" s="157"/>
      <c r="BF296" s="93"/>
      <c r="BG296" s="157"/>
      <c r="BH296" s="157"/>
      <c r="BI296" s="157"/>
      <c r="BJ296" s="156"/>
      <c r="BK296" s="156"/>
      <c r="BL296" s="156"/>
      <c r="BM296" s="156"/>
      <c r="BN296" s="156"/>
    </row>
    <row r="297" spans="1:70" s="59" customFormat="1" ht="15" hidden="1" customHeight="1" x14ac:dyDescent="0.25">
      <c r="A297" s="819" t="str">
        <f xml:space="preserve"> IF(AN270&lt;&gt;"",рек_итог,"")</f>
        <v/>
      </c>
      <c r="B297" s="819"/>
      <c r="C297" s="819"/>
      <c r="D297" s="819"/>
      <c r="E297" s="819"/>
      <c r="F297" s="819"/>
      <c r="G297" s="819"/>
      <c r="H297" s="819"/>
      <c r="I297" s="819"/>
      <c r="J297" s="819"/>
      <c r="K297" s="819"/>
      <c r="L297" s="819"/>
      <c r="M297" s="819"/>
      <c r="N297" s="819"/>
      <c r="O297" s="819"/>
      <c r="P297" s="819"/>
      <c r="Q297" s="819"/>
      <c r="R297" s="819"/>
      <c r="S297" s="819"/>
      <c r="T297" s="819"/>
      <c r="U297" s="819"/>
      <c r="V297" s="819"/>
      <c r="W297" s="819"/>
      <c r="X297" s="819"/>
      <c r="Y297" s="819"/>
      <c r="Z297" s="819"/>
      <c r="AA297" s="819"/>
      <c r="AB297" s="819"/>
      <c r="AC297" s="819"/>
      <c r="AD297" s="819"/>
      <c r="AE297" s="819"/>
      <c r="AF297" s="819"/>
      <c r="AG297" s="819"/>
      <c r="AH297" s="819"/>
      <c r="AI297" s="819"/>
      <c r="AJ297" s="819"/>
      <c r="AK297" s="819"/>
      <c r="AL297" s="819"/>
      <c r="AM297" s="819"/>
      <c r="AN297" s="819"/>
      <c r="AO297" s="819"/>
      <c r="AP297" s="819"/>
      <c r="AQ297" s="819"/>
      <c r="AR297" s="819"/>
      <c r="AS297" s="819"/>
      <c r="AT297" s="819"/>
      <c r="AU297" s="819"/>
      <c r="AV297" s="819"/>
      <c r="AW297" s="819"/>
      <c r="AX297" s="819"/>
      <c r="AY297" s="819"/>
      <c r="AZ297" s="819"/>
      <c r="BA297" s="819"/>
      <c r="BB297" s="819"/>
      <c r="BC297" s="819"/>
      <c r="BD297" s="819"/>
      <c r="BE297" s="819"/>
      <c r="BF297" s="93"/>
      <c r="BG297" s="55"/>
      <c r="BH297" s="55"/>
      <c r="BI297" s="55"/>
      <c r="BJ297" s="156"/>
      <c r="BK297" s="156"/>
      <c r="BL297" s="156"/>
      <c r="BN297" s="156"/>
    </row>
    <row r="298" spans="1:70" s="59" customFormat="1" ht="15.75" hidden="1" x14ac:dyDescent="0.25">
      <c r="A298" s="819"/>
      <c r="B298" s="819"/>
      <c r="C298" s="819"/>
      <c r="D298" s="819"/>
      <c r="E298" s="819"/>
      <c r="F298" s="819"/>
      <c r="G298" s="819"/>
      <c r="H298" s="819"/>
      <c r="I298" s="819"/>
      <c r="J298" s="819"/>
      <c r="K298" s="819"/>
      <c r="L298" s="819"/>
      <c r="M298" s="819"/>
      <c r="N298" s="819"/>
      <c r="O298" s="819"/>
      <c r="P298" s="819"/>
      <c r="Q298" s="819"/>
      <c r="R298" s="819"/>
      <c r="S298" s="819"/>
      <c r="T298" s="819"/>
      <c r="U298" s="819"/>
      <c r="V298" s="819"/>
      <c r="W298" s="819"/>
      <c r="X298" s="819"/>
      <c r="Y298" s="819"/>
      <c r="Z298" s="819"/>
      <c r="AA298" s="819"/>
      <c r="AB298" s="819"/>
      <c r="AC298" s="819"/>
      <c r="AD298" s="819"/>
      <c r="AE298" s="819"/>
      <c r="AF298" s="819"/>
      <c r="AG298" s="819"/>
      <c r="AH298" s="819"/>
      <c r="AI298" s="819"/>
      <c r="AJ298" s="819"/>
      <c r="AK298" s="819"/>
      <c r="AL298" s="819"/>
      <c r="AM298" s="819"/>
      <c r="AN298" s="819"/>
      <c r="AO298" s="819"/>
      <c r="AP298" s="819"/>
      <c r="AQ298" s="819"/>
      <c r="AR298" s="819"/>
      <c r="AS298" s="819"/>
      <c r="AT298" s="819"/>
      <c r="AU298" s="819"/>
      <c r="AV298" s="819"/>
      <c r="AW298" s="819"/>
      <c r="AX298" s="819"/>
      <c r="AY298" s="819"/>
      <c r="AZ298" s="819"/>
      <c r="BA298" s="819"/>
      <c r="BB298" s="819"/>
      <c r="BC298" s="819"/>
      <c r="BD298" s="819"/>
      <c r="BE298" s="819"/>
      <c r="BF298" s="93"/>
      <c r="BG298" s="161"/>
      <c r="BH298" s="55"/>
      <c r="BI298" s="158"/>
      <c r="BJ298" s="156"/>
      <c r="BK298" s="156"/>
      <c r="BL298" s="162"/>
      <c r="BN298" s="156"/>
    </row>
    <row r="299" spans="1:70" s="59" customFormat="1" ht="15.75" hidden="1" x14ac:dyDescent="0.25">
      <c r="A299" s="819"/>
      <c r="B299" s="819"/>
      <c r="C299" s="819"/>
      <c r="D299" s="819"/>
      <c r="E299" s="819"/>
      <c r="F299" s="819"/>
      <c r="G299" s="819"/>
      <c r="H299" s="819"/>
      <c r="I299" s="819"/>
      <c r="J299" s="819"/>
      <c r="K299" s="819"/>
      <c r="L299" s="819"/>
      <c r="M299" s="819"/>
      <c r="N299" s="819"/>
      <c r="O299" s="819"/>
      <c r="P299" s="819"/>
      <c r="Q299" s="819"/>
      <c r="R299" s="819"/>
      <c r="S299" s="819"/>
      <c r="T299" s="819"/>
      <c r="U299" s="819"/>
      <c r="V299" s="819"/>
      <c r="W299" s="819"/>
      <c r="X299" s="819"/>
      <c r="Y299" s="819"/>
      <c r="Z299" s="819"/>
      <c r="AA299" s="819"/>
      <c r="AB299" s="819"/>
      <c r="AC299" s="819"/>
      <c r="AD299" s="819"/>
      <c r="AE299" s="819"/>
      <c r="AF299" s="819"/>
      <c r="AG299" s="819"/>
      <c r="AH299" s="819"/>
      <c r="AI299" s="819"/>
      <c r="AJ299" s="819"/>
      <c r="AK299" s="819"/>
      <c r="AL299" s="819"/>
      <c r="AM299" s="819"/>
      <c r="AN299" s="819"/>
      <c r="AO299" s="819"/>
      <c r="AP299" s="819"/>
      <c r="AQ299" s="819"/>
      <c r="AR299" s="819"/>
      <c r="AS299" s="819"/>
      <c r="AT299" s="819"/>
      <c r="AU299" s="819"/>
      <c r="AV299" s="819"/>
      <c r="AW299" s="819"/>
      <c r="AX299" s="819"/>
      <c r="AY299" s="819"/>
      <c r="AZ299" s="819"/>
      <c r="BA299" s="819"/>
      <c r="BB299" s="819"/>
      <c r="BC299" s="819"/>
      <c r="BD299" s="819"/>
      <c r="BE299" s="819"/>
      <c r="BF299" s="93"/>
      <c r="BG299" s="13"/>
      <c r="BJ299" s="156"/>
      <c r="BK299" s="156"/>
      <c r="BL299" s="162"/>
      <c r="BN299" s="156"/>
    </row>
    <row r="300" spans="1:70" s="59" customFormat="1" ht="16.5" hidden="1" customHeight="1" x14ac:dyDescent="0.25">
      <c r="A300" s="819"/>
      <c r="B300" s="819"/>
      <c r="C300" s="819"/>
      <c r="D300" s="819"/>
      <c r="E300" s="819"/>
      <c r="F300" s="819"/>
      <c r="G300" s="819"/>
      <c r="H300" s="819"/>
      <c r="I300" s="819"/>
      <c r="J300" s="819"/>
      <c r="K300" s="819"/>
      <c r="L300" s="819"/>
      <c r="M300" s="819"/>
      <c r="N300" s="819"/>
      <c r="O300" s="819"/>
      <c r="P300" s="819"/>
      <c r="Q300" s="819"/>
      <c r="R300" s="819"/>
      <c r="S300" s="819"/>
      <c r="T300" s="819"/>
      <c r="U300" s="819"/>
      <c r="V300" s="819"/>
      <c r="W300" s="819"/>
      <c r="X300" s="819"/>
      <c r="Y300" s="819"/>
      <c r="Z300" s="819"/>
      <c r="AA300" s="819"/>
      <c r="AB300" s="819"/>
      <c r="AC300" s="819"/>
      <c r="AD300" s="819"/>
      <c r="AE300" s="819"/>
      <c r="AF300" s="819"/>
      <c r="AG300" s="819"/>
      <c r="AH300" s="819"/>
      <c r="AI300" s="819"/>
      <c r="AJ300" s="819"/>
      <c r="AK300" s="819"/>
      <c r="AL300" s="819"/>
      <c r="AM300" s="819"/>
      <c r="AN300" s="819"/>
      <c r="AO300" s="819"/>
      <c r="AP300" s="819"/>
      <c r="AQ300" s="819"/>
      <c r="AR300" s="819"/>
      <c r="AS300" s="819"/>
      <c r="AT300" s="819"/>
      <c r="AU300" s="819"/>
      <c r="AV300" s="819"/>
      <c r="AW300" s="819"/>
      <c r="AX300" s="819"/>
      <c r="AY300" s="819"/>
      <c r="AZ300" s="819"/>
      <c r="BA300" s="819"/>
      <c r="BB300" s="819"/>
      <c r="BC300" s="819"/>
      <c r="BD300" s="819"/>
      <c r="BE300" s="819"/>
      <c r="BF300" s="93"/>
      <c r="BG300" s="159"/>
      <c r="BH300" s="159"/>
      <c r="BI300" s="159"/>
      <c r="BJ300" s="20"/>
      <c r="BK300" s="14"/>
      <c r="BL300" s="14"/>
      <c r="BN300" s="14"/>
    </row>
    <row r="301" spans="1:70" s="59" customFormat="1" ht="16.5" customHeight="1" x14ac:dyDescent="0.25">
      <c r="A301" s="25"/>
      <c r="B301" s="16"/>
      <c r="BE301" s="156"/>
      <c r="BF301" s="156"/>
      <c r="BG301" s="156"/>
      <c r="BH301" s="156"/>
      <c r="BI301" s="156"/>
      <c r="BJ301" s="134"/>
      <c r="BL301" s="55"/>
      <c r="BN301" s="55"/>
    </row>
    <row r="302" spans="1:70" s="59" customFormat="1" ht="33" customHeight="1" x14ac:dyDescent="0.25">
      <c r="A302" s="157"/>
      <c r="D302" s="753" t="str">
        <f>IF(A316=13,"Экспертное заключение ГОТОВО к печати","ЗС не готово к печати")</f>
        <v>ЗС не готово к печати</v>
      </c>
      <c r="E302" s="753"/>
      <c r="F302" s="753"/>
      <c r="G302" s="753"/>
      <c r="H302" s="753"/>
      <c r="I302" s="753"/>
      <c r="J302" s="753"/>
      <c r="K302" s="753"/>
      <c r="L302" s="753"/>
      <c r="M302" s="753"/>
      <c r="N302" s="753"/>
      <c r="O302" s="753"/>
      <c r="P302" s="753"/>
      <c r="Q302" s="753"/>
      <c r="R302" s="753"/>
      <c r="S302" s="753"/>
      <c r="T302" s="753"/>
      <c r="U302" s="753"/>
      <c r="V302" s="753"/>
      <c r="W302" s="753"/>
      <c r="X302" s="753"/>
      <c r="Y302" s="753"/>
      <c r="Z302" s="753"/>
      <c r="AA302" s="753"/>
      <c r="AB302" s="753"/>
      <c r="AC302" s="753"/>
      <c r="AD302" s="753"/>
      <c r="AE302" s="753"/>
      <c r="AF302" s="753"/>
      <c r="AG302" s="753"/>
      <c r="AH302" s="753"/>
      <c r="AI302" s="753"/>
      <c r="AJ302" s="753"/>
      <c r="AK302" s="753"/>
      <c r="AL302" s="753"/>
      <c r="AM302" s="753"/>
      <c r="AN302" s="753"/>
      <c r="AO302" s="753"/>
      <c r="AP302" s="753"/>
      <c r="AQ302" s="753"/>
      <c r="BE302" s="156"/>
      <c r="BF302" s="156"/>
      <c r="BG302" s="156"/>
      <c r="BH302" s="156"/>
      <c r="BI302" s="156"/>
      <c r="BJ302" s="134"/>
      <c r="BL302" s="55"/>
      <c r="BN302" s="55"/>
    </row>
    <row r="303" spans="1:70" s="59" customFormat="1" ht="15.75" x14ac:dyDescent="0.25">
      <c r="A303" s="163">
        <f>IF(AF303=" + ",1,0)</f>
        <v>0</v>
      </c>
      <c r="B303" s="122"/>
      <c r="C303" s="122"/>
      <c r="D303" s="813" t="s">
        <v>135</v>
      </c>
      <c r="E303" s="813"/>
      <c r="F303" s="813"/>
      <c r="G303" s="813"/>
      <c r="H303" s="813"/>
      <c r="I303" s="813"/>
      <c r="J303" s="813"/>
      <c r="K303" s="813"/>
      <c r="L303" s="813"/>
      <c r="M303" s="813"/>
      <c r="N303" s="813"/>
      <c r="O303" s="813"/>
      <c r="P303" s="813"/>
      <c r="Q303" s="813"/>
      <c r="R303" s="813"/>
      <c r="S303" s="813"/>
      <c r="T303" s="813"/>
      <c r="U303" s="813"/>
      <c r="V303" s="813"/>
      <c r="W303" s="813"/>
      <c r="X303" s="813"/>
      <c r="Y303" s="813"/>
      <c r="Z303" s="813"/>
      <c r="AA303" s="813"/>
      <c r="AB303" s="813"/>
      <c r="AC303" s="813"/>
      <c r="AD303" s="813"/>
      <c r="AE303" s="164"/>
      <c r="AF303" s="164" t="str">
        <f>IF(O9&lt;&gt;""," + ","не заполнено")</f>
        <v>не заполнено</v>
      </c>
      <c r="AG303" s="165"/>
      <c r="AH303" s="166"/>
      <c r="AI303" s="166"/>
      <c r="AJ303" s="166"/>
      <c r="AK303" s="166"/>
      <c r="AL303" s="166"/>
      <c r="AM303" s="166"/>
      <c r="AN303" s="166"/>
      <c r="AO303" s="166"/>
      <c r="AP303" s="166"/>
      <c r="AQ303" s="164"/>
      <c r="BE303" s="156"/>
      <c r="BF303" s="156"/>
      <c r="BG303" s="156"/>
      <c r="BH303" s="156"/>
      <c r="BI303" s="156"/>
      <c r="BJ303" s="113"/>
      <c r="BK303" s="55"/>
      <c r="BL303" s="55"/>
      <c r="BM303" s="55"/>
      <c r="BN303" s="55"/>
      <c r="BO303" s="55"/>
      <c r="BP303" s="55"/>
      <c r="BQ303" s="55"/>
      <c r="BR303" s="55"/>
    </row>
    <row r="304" spans="1:70" s="59" customFormat="1" ht="15.75" x14ac:dyDescent="0.25">
      <c r="A304" s="163">
        <f t="shared" ref="A304:A315" si="1">IF(AF304=" + ",1,0)</f>
        <v>0</v>
      </c>
      <c r="D304" s="813" t="s">
        <v>159</v>
      </c>
      <c r="E304" s="813"/>
      <c r="F304" s="813"/>
      <c r="G304" s="813"/>
      <c r="H304" s="813"/>
      <c r="I304" s="813"/>
      <c r="J304" s="813"/>
      <c r="K304" s="813"/>
      <c r="L304" s="813"/>
      <c r="M304" s="813"/>
      <c r="N304" s="813"/>
      <c r="O304" s="813"/>
      <c r="P304" s="813"/>
      <c r="Q304" s="813"/>
      <c r="R304" s="813"/>
      <c r="S304" s="813"/>
      <c r="T304" s="813"/>
      <c r="U304" s="813"/>
      <c r="V304" s="813"/>
      <c r="W304" s="813"/>
      <c r="X304" s="813"/>
      <c r="Y304" s="813"/>
      <c r="Z304" s="813"/>
      <c r="AA304" s="813"/>
      <c r="AB304" s="813"/>
      <c r="AC304" s="813"/>
      <c r="AD304" s="813"/>
      <c r="AE304" s="167"/>
      <c r="AF304" s="167" t="str">
        <f>IF(J10&lt;&gt;""," + ","не заполнено")</f>
        <v>не заполнено</v>
      </c>
      <c r="AG304" s="168"/>
      <c r="AH304" s="169"/>
      <c r="AI304" s="169"/>
      <c r="AJ304" s="169"/>
      <c r="AK304" s="169"/>
      <c r="AL304" s="169"/>
      <c r="AM304" s="169"/>
      <c r="AN304" s="169"/>
      <c r="AO304" s="169"/>
      <c r="AP304" s="169"/>
      <c r="AQ304" s="167"/>
      <c r="BE304" s="156"/>
      <c r="BF304" s="156"/>
      <c r="BG304" s="156"/>
      <c r="BH304" s="156"/>
      <c r="BI304" s="156"/>
      <c r="BJ304" s="113"/>
      <c r="BK304" s="55"/>
      <c r="BL304" s="55"/>
      <c r="BM304" s="55"/>
      <c r="BN304" s="55"/>
      <c r="BO304" s="55"/>
      <c r="BP304" s="55"/>
      <c r="BQ304" s="55"/>
      <c r="BR304" s="55"/>
    </row>
    <row r="305" spans="1:77" s="59" customFormat="1" ht="15.75" customHeight="1" x14ac:dyDescent="0.2">
      <c r="A305" s="163">
        <f t="shared" si="1"/>
        <v>0</v>
      </c>
      <c r="D305" s="813" t="s">
        <v>160</v>
      </c>
      <c r="E305" s="813"/>
      <c r="F305" s="813"/>
      <c r="G305" s="813"/>
      <c r="H305" s="813"/>
      <c r="I305" s="813"/>
      <c r="J305" s="813"/>
      <c r="K305" s="813"/>
      <c r="L305" s="813"/>
      <c r="M305" s="813"/>
      <c r="N305" s="813"/>
      <c r="O305" s="813"/>
      <c r="P305" s="813"/>
      <c r="Q305" s="813"/>
      <c r="R305" s="813"/>
      <c r="S305" s="813"/>
      <c r="T305" s="813"/>
      <c r="U305" s="813"/>
      <c r="V305" s="813"/>
      <c r="W305" s="813"/>
      <c r="X305" s="813"/>
      <c r="Y305" s="813"/>
      <c r="Z305" s="813"/>
      <c r="AA305" s="813"/>
      <c r="AB305" s="813"/>
      <c r="AC305" s="813"/>
      <c r="AD305" s="813"/>
      <c r="AE305" s="167"/>
      <c r="AF305" s="167" t="str">
        <f>IF(J13&lt;&gt;""," + ","не заполнено")</f>
        <v>не заполнено</v>
      </c>
      <c r="AG305" s="168"/>
      <c r="AH305" s="169"/>
      <c r="AI305" s="169"/>
      <c r="AJ305" s="169"/>
      <c r="AK305" s="169"/>
      <c r="AL305" s="169"/>
      <c r="AM305" s="169"/>
      <c r="AN305" s="169"/>
      <c r="AO305" s="169"/>
      <c r="AP305" s="169"/>
      <c r="AQ305" s="167"/>
      <c r="BE305" s="14"/>
      <c r="BF305" s="14"/>
      <c r="BG305" s="14"/>
      <c r="BH305" s="14"/>
      <c r="BI305" s="14"/>
      <c r="BJ305" s="113"/>
      <c r="BK305" s="55"/>
      <c r="BL305" s="55"/>
      <c r="BM305" s="55"/>
      <c r="BN305" s="55"/>
      <c r="BO305" s="55"/>
      <c r="BP305" s="55"/>
      <c r="BQ305" s="55"/>
      <c r="BR305" s="55"/>
    </row>
    <row r="306" spans="1:77" s="59" customFormat="1" ht="14.25" x14ac:dyDescent="0.2">
      <c r="A306" s="163">
        <f t="shared" si="1"/>
        <v>0</v>
      </c>
      <c r="D306" s="813" t="s">
        <v>136</v>
      </c>
      <c r="E306" s="813"/>
      <c r="F306" s="813"/>
      <c r="G306" s="813"/>
      <c r="H306" s="813"/>
      <c r="I306" s="813"/>
      <c r="J306" s="813"/>
      <c r="K306" s="813"/>
      <c r="L306" s="813"/>
      <c r="M306" s="813"/>
      <c r="N306" s="813"/>
      <c r="O306" s="813"/>
      <c r="P306" s="813"/>
      <c r="Q306" s="813"/>
      <c r="R306" s="813"/>
      <c r="S306" s="813"/>
      <c r="T306" s="813"/>
      <c r="U306" s="813"/>
      <c r="V306" s="813"/>
      <c r="W306" s="813"/>
      <c r="X306" s="813"/>
      <c r="Y306" s="813"/>
      <c r="Z306" s="813"/>
      <c r="AA306" s="813"/>
      <c r="AB306" s="813"/>
      <c r="AC306" s="813"/>
      <c r="AD306" s="813"/>
      <c r="AE306" s="167"/>
      <c r="AF306" s="167" t="str">
        <f>IF(AK14&lt;&gt;""," + ","не заполнено")</f>
        <v>не заполнено</v>
      </c>
      <c r="AG306" s="168"/>
      <c r="AH306" s="169"/>
      <c r="AI306" s="169"/>
      <c r="AJ306" s="169"/>
      <c r="AK306" s="169"/>
      <c r="AL306" s="169"/>
      <c r="AM306" s="169"/>
      <c r="AN306" s="169"/>
      <c r="AO306" s="169"/>
      <c r="AP306" s="169"/>
      <c r="AQ306" s="167"/>
      <c r="BG306" s="146"/>
      <c r="BH306" s="146"/>
      <c r="BI306" s="146"/>
      <c r="BJ306" s="113"/>
      <c r="BK306" s="55"/>
      <c r="BL306" s="55"/>
      <c r="BM306" s="55"/>
      <c r="BN306" s="55"/>
      <c r="BO306" s="55"/>
      <c r="BP306" s="55"/>
      <c r="BQ306" s="55"/>
      <c r="BR306" s="55"/>
    </row>
    <row r="307" spans="1:77" s="59" customFormat="1" ht="14.25" x14ac:dyDescent="0.2">
      <c r="A307" s="163">
        <f t="shared" si="1"/>
        <v>0</v>
      </c>
      <c r="D307" s="813" t="s">
        <v>164</v>
      </c>
      <c r="E307" s="813"/>
      <c r="F307" s="813"/>
      <c r="G307" s="813"/>
      <c r="H307" s="813"/>
      <c r="I307" s="813"/>
      <c r="J307" s="813"/>
      <c r="K307" s="813"/>
      <c r="L307" s="813"/>
      <c r="M307" s="813"/>
      <c r="N307" s="813"/>
      <c r="O307" s="813"/>
      <c r="P307" s="813"/>
      <c r="Q307" s="813"/>
      <c r="R307" s="813"/>
      <c r="S307" s="813"/>
      <c r="T307" s="813"/>
      <c r="U307" s="813"/>
      <c r="V307" s="813"/>
      <c r="W307" s="813"/>
      <c r="X307" s="813"/>
      <c r="Y307" s="813"/>
      <c r="Z307" s="813"/>
      <c r="AA307" s="813"/>
      <c r="AB307" s="813"/>
      <c r="AC307" s="813"/>
      <c r="AD307" s="813"/>
      <c r="AE307" s="167"/>
      <c r="AF307" s="167" t="str">
        <f>IF(Q15&lt;&gt;""," + ","не заполнено")</f>
        <v>не заполнено</v>
      </c>
      <c r="AG307" s="168"/>
      <c r="AH307" s="169"/>
      <c r="AI307" s="169"/>
      <c r="AJ307" s="169"/>
      <c r="AK307" s="169"/>
      <c r="AL307" s="169"/>
      <c r="AM307" s="169"/>
      <c r="AN307" s="169"/>
      <c r="AO307" s="169"/>
      <c r="AP307" s="169"/>
      <c r="AQ307" s="167"/>
      <c r="BG307" s="146"/>
      <c r="BH307" s="146"/>
      <c r="BI307" s="146"/>
      <c r="BJ307" s="113"/>
      <c r="BK307" s="55"/>
      <c r="BL307" s="55"/>
      <c r="BM307" s="55"/>
      <c r="BN307" s="55"/>
      <c r="BO307" s="55"/>
      <c r="BP307" s="55"/>
      <c r="BQ307" s="55"/>
      <c r="BR307" s="55"/>
      <c r="BT307" s="55"/>
      <c r="BU307" s="55"/>
      <c r="BV307" s="55"/>
      <c r="BW307" s="55"/>
      <c r="BX307" s="55"/>
      <c r="BY307" s="55"/>
    </row>
    <row r="308" spans="1:77" ht="14.25" x14ac:dyDescent="0.2">
      <c r="A308" s="163">
        <f t="shared" si="1"/>
        <v>0</v>
      </c>
      <c r="D308" s="813" t="s">
        <v>165</v>
      </c>
      <c r="E308" s="813"/>
      <c r="F308" s="813"/>
      <c r="G308" s="813"/>
      <c r="H308" s="813"/>
      <c r="I308" s="813"/>
      <c r="J308" s="813"/>
      <c r="K308" s="813"/>
      <c r="L308" s="813"/>
      <c r="M308" s="813"/>
      <c r="N308" s="813"/>
      <c r="O308" s="813"/>
      <c r="P308" s="813"/>
      <c r="Q308" s="813"/>
      <c r="R308" s="813"/>
      <c r="S308" s="813"/>
      <c r="T308" s="813"/>
      <c r="U308" s="813"/>
      <c r="V308" s="813"/>
      <c r="W308" s="813"/>
      <c r="X308" s="813"/>
      <c r="Y308" s="813"/>
      <c r="Z308" s="813"/>
      <c r="AA308" s="813"/>
      <c r="AB308" s="813"/>
      <c r="AC308" s="813"/>
      <c r="AD308" s="813"/>
      <c r="AE308" s="167"/>
      <c r="AF308" s="167" t="str">
        <f>IF(X16&lt;&gt;""," + ","не заполнено")</f>
        <v>не заполнено</v>
      </c>
      <c r="AG308" s="170"/>
      <c r="AH308" s="169"/>
      <c r="AI308" s="169"/>
      <c r="AJ308" s="169"/>
      <c r="AK308" s="169"/>
      <c r="AL308" s="169"/>
      <c r="AM308" s="169"/>
      <c r="AN308" s="169"/>
      <c r="AO308" s="169"/>
      <c r="AP308" s="169"/>
      <c r="AQ308" s="167"/>
    </row>
    <row r="309" spans="1:77" ht="15" x14ac:dyDescent="0.2">
      <c r="A309" s="163">
        <f t="shared" si="1"/>
        <v>0</v>
      </c>
      <c r="D309" s="813" t="s">
        <v>166</v>
      </c>
      <c r="E309" s="813"/>
      <c r="F309" s="813"/>
      <c r="G309" s="813"/>
      <c r="H309" s="813"/>
      <c r="I309" s="813"/>
      <c r="J309" s="813"/>
      <c r="K309" s="813"/>
      <c r="L309" s="813"/>
      <c r="M309" s="813"/>
      <c r="N309" s="813"/>
      <c r="O309" s="813"/>
      <c r="P309" s="813"/>
      <c r="Q309" s="813"/>
      <c r="R309" s="813"/>
      <c r="S309" s="813"/>
      <c r="T309" s="813"/>
      <c r="U309" s="813"/>
      <c r="V309" s="813"/>
      <c r="W309" s="813"/>
      <c r="X309" s="813"/>
      <c r="Y309" s="813"/>
      <c r="Z309" s="813"/>
      <c r="AA309" s="813"/>
      <c r="AB309" s="813"/>
      <c r="AC309" s="813"/>
      <c r="AD309" s="813"/>
      <c r="AE309" s="35"/>
      <c r="AF309" s="167" t="str">
        <f>IF(AO16&lt;&gt;""," + ",IF(X16="нет"," + ","не заполнено"))</f>
        <v>не заполнено</v>
      </c>
      <c r="AG309" s="170"/>
      <c r="AH309" s="169"/>
      <c r="AI309" s="169"/>
      <c r="AJ309" s="169"/>
      <c r="AK309" s="169"/>
      <c r="AL309" s="169"/>
      <c r="AM309" s="169"/>
      <c r="AN309" s="169"/>
      <c r="AO309" s="169"/>
      <c r="AP309" s="169"/>
      <c r="AQ309" s="171"/>
    </row>
    <row r="310" spans="1:77" ht="14.25" x14ac:dyDescent="0.2">
      <c r="A310" s="163">
        <f t="shared" si="1"/>
        <v>0</v>
      </c>
      <c r="D310" s="813" t="s">
        <v>137</v>
      </c>
      <c r="E310" s="813"/>
      <c r="F310" s="813"/>
      <c r="G310" s="813"/>
      <c r="H310" s="813"/>
      <c r="I310" s="813"/>
      <c r="J310" s="813"/>
      <c r="K310" s="813"/>
      <c r="L310" s="813"/>
      <c r="M310" s="813"/>
      <c r="N310" s="813"/>
      <c r="O310" s="813"/>
      <c r="P310" s="813"/>
      <c r="Q310" s="813"/>
      <c r="R310" s="813"/>
      <c r="S310" s="813"/>
      <c r="T310" s="813"/>
      <c r="U310" s="813"/>
      <c r="V310" s="813"/>
      <c r="W310" s="813"/>
      <c r="X310" s="813"/>
      <c r="Y310" s="813"/>
      <c r="Z310" s="813"/>
      <c r="AA310" s="813"/>
      <c r="AB310" s="813"/>
      <c r="AC310" s="813"/>
      <c r="AD310" s="813"/>
      <c r="AE310" s="167"/>
      <c r="AF310" s="167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310" s="170"/>
      <c r="AH310" s="169"/>
      <c r="AI310" s="169"/>
      <c r="AJ310" s="169"/>
      <c r="AK310" s="169"/>
      <c r="AL310" s="169"/>
      <c r="AM310" s="169"/>
      <c r="AN310" s="169"/>
      <c r="AO310" s="169"/>
      <c r="AP310" s="169"/>
      <c r="AQ310" s="167"/>
    </row>
    <row r="311" spans="1:77" ht="14.25" x14ac:dyDescent="0.2">
      <c r="A311" s="163">
        <f t="shared" si="1"/>
        <v>0</v>
      </c>
      <c r="D311" s="813" t="s">
        <v>153</v>
      </c>
      <c r="E311" s="813"/>
      <c r="F311" s="813"/>
      <c r="G311" s="813"/>
      <c r="H311" s="813"/>
      <c r="I311" s="813"/>
      <c r="J311" s="813"/>
      <c r="K311" s="813"/>
      <c r="L311" s="813"/>
      <c r="M311" s="813"/>
      <c r="N311" s="813"/>
      <c r="O311" s="813"/>
      <c r="P311" s="813"/>
      <c r="Q311" s="813"/>
      <c r="R311" s="813"/>
      <c r="S311" s="813"/>
      <c r="T311" s="813"/>
      <c r="U311" s="813"/>
      <c r="V311" s="813"/>
      <c r="W311" s="813"/>
      <c r="X311" s="813"/>
      <c r="Y311" s="813"/>
      <c r="Z311" s="813"/>
      <c r="AA311" s="813"/>
      <c r="AB311" s="813"/>
      <c r="AC311" s="813"/>
      <c r="AD311" s="813"/>
      <c r="AE311" s="170"/>
      <c r="AF311" s="167" t="str">
        <f>IF(AC276&lt;&gt;""," + ","не заполнено")</f>
        <v>не заполнено</v>
      </c>
      <c r="AG311" s="170"/>
      <c r="AH311" s="169"/>
      <c r="AI311" s="169"/>
      <c r="AJ311" s="169"/>
      <c r="AK311" s="169"/>
      <c r="AL311" s="169"/>
      <c r="AM311" s="169"/>
      <c r="AN311" s="169"/>
      <c r="AO311" s="169"/>
      <c r="AP311" s="169"/>
      <c r="AQ311" s="170"/>
    </row>
    <row r="312" spans="1:77" ht="14.25" x14ac:dyDescent="0.2">
      <c r="A312" s="163">
        <f t="shared" si="1"/>
        <v>0</v>
      </c>
      <c r="D312" s="814" t="s">
        <v>521</v>
      </c>
      <c r="E312" s="814"/>
      <c r="F312" s="814"/>
      <c r="G312" s="814"/>
      <c r="H312" s="814"/>
      <c r="I312" s="814"/>
      <c r="J312" s="814"/>
      <c r="K312" s="814"/>
      <c r="L312" s="814"/>
      <c r="M312" s="814"/>
      <c r="N312" s="814"/>
      <c r="O312" s="814"/>
      <c r="P312" s="814"/>
      <c r="Q312" s="814"/>
      <c r="R312" s="814"/>
      <c r="S312" s="169"/>
      <c r="T312" s="169"/>
      <c r="U312" s="169"/>
      <c r="V312" s="169"/>
      <c r="W312" s="169"/>
      <c r="X312" s="169"/>
      <c r="Y312" s="169"/>
      <c r="Z312" s="169"/>
      <c r="AA312" s="169"/>
      <c r="AB312" s="172"/>
      <c r="AC312" s="172"/>
      <c r="AD312" s="172" t="s">
        <v>217</v>
      </c>
      <c r="AE312" s="170"/>
      <c r="AF312" s="167" t="str">
        <f>IF(AC278&lt;&gt;""," + ","не заполнено")</f>
        <v>не заполнено</v>
      </c>
      <c r="AG312" s="170"/>
      <c r="AH312" s="169"/>
      <c r="AI312" s="169"/>
      <c r="AJ312" s="169"/>
      <c r="AK312" s="169"/>
      <c r="AL312" s="169"/>
      <c r="AM312" s="169"/>
      <c r="AN312" s="169"/>
      <c r="AO312" s="169"/>
      <c r="AP312" s="169"/>
      <c r="AQ312" s="170"/>
      <c r="BJ312" s="173"/>
      <c r="BK312" s="64"/>
      <c r="BL312" s="64"/>
      <c r="BM312" s="64"/>
      <c r="BN312" s="64"/>
      <c r="BO312" s="64"/>
      <c r="BP312" s="64"/>
      <c r="BQ312" s="64"/>
      <c r="BR312" s="64"/>
    </row>
    <row r="313" spans="1:77" ht="18.75" x14ac:dyDescent="0.3">
      <c r="A313" s="174">
        <f t="shared" si="1"/>
        <v>1</v>
      </c>
      <c r="D313" s="35"/>
      <c r="E313" s="169"/>
      <c r="F313" s="169"/>
      <c r="G313" s="169"/>
      <c r="H313" s="169"/>
      <c r="I313" s="169"/>
      <c r="J313" s="169"/>
      <c r="K313" s="169"/>
      <c r="L313" s="169"/>
      <c r="M313" s="169"/>
      <c r="N313" s="169"/>
      <c r="O313" s="169"/>
      <c r="P313" s="169"/>
      <c r="Q313" s="169"/>
      <c r="R313" s="169"/>
      <c r="S313" s="169"/>
      <c r="T313" s="169"/>
      <c r="U313" s="169"/>
      <c r="V313" s="169"/>
      <c r="W313" s="169"/>
      <c r="X313" s="169"/>
      <c r="Y313" s="169"/>
      <c r="Z313" s="169"/>
      <c r="AA313" s="169"/>
      <c r="AB313" s="170"/>
      <c r="AC313" s="170"/>
      <c r="AD313" s="172" t="s">
        <v>218</v>
      </c>
      <c r="AE313" s="170"/>
      <c r="AF313" s="167" t="str">
        <f>IF(AND('общие сведения'!$F$86&gt;1,AC280=""),"не заполнено",IF(AND('общие сведения'!$F$86&lt;2,AC280&lt;&gt;""),"кол-во экспертов не предусматривает наличие второго"," + "))</f>
        <v xml:space="preserve"> + </v>
      </c>
      <c r="AG313" s="170"/>
      <c r="AH313" s="169"/>
      <c r="AI313" s="169"/>
      <c r="AJ313" s="169"/>
      <c r="AK313" s="169"/>
      <c r="AL313" s="169"/>
      <c r="AM313" s="169"/>
      <c r="AN313" s="169"/>
      <c r="AO313" s="169"/>
      <c r="AP313" s="169"/>
      <c r="AQ313" s="170"/>
      <c r="BJ313" s="175"/>
      <c r="BK313" s="176"/>
      <c r="BL313" s="176"/>
      <c r="BM313" s="176"/>
      <c r="BN313" s="176"/>
      <c r="BO313" s="176"/>
      <c r="BP313" s="176"/>
      <c r="BQ313" s="176"/>
      <c r="BR313" s="176"/>
    </row>
    <row r="314" spans="1:77" ht="15" x14ac:dyDescent="0.2">
      <c r="A314" s="174">
        <f t="shared" si="1"/>
        <v>1</v>
      </c>
      <c r="D314" s="35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69"/>
      <c r="Q314" s="169"/>
      <c r="R314" s="169"/>
      <c r="S314" s="169"/>
      <c r="T314" s="169"/>
      <c r="U314" s="169"/>
      <c r="V314" s="169"/>
      <c r="W314" s="169"/>
      <c r="X314" s="169"/>
      <c r="Y314" s="169"/>
      <c r="Z314" s="169"/>
      <c r="AA314" s="169"/>
      <c r="AB314" s="170"/>
      <c r="AC314" s="170"/>
      <c r="AD314" s="172" t="s">
        <v>219</v>
      </c>
      <c r="AE314" s="170"/>
      <c r="AF314" s="167" t="str">
        <f>IF(AND('общие сведения'!$F$86&gt;2,AC282=""),"не заполнено",IF(AND('общие сведения'!$F$86&lt;3,AC282&lt;&gt;""),"кол-во экспертов не предусматривает наличие третьего"," + "))</f>
        <v xml:space="preserve"> + </v>
      </c>
      <c r="AG314" s="170"/>
      <c r="AH314" s="169"/>
      <c r="AI314" s="169"/>
      <c r="AJ314" s="169"/>
      <c r="AK314" s="169"/>
      <c r="AL314" s="169"/>
      <c r="AM314" s="169"/>
      <c r="AN314" s="169"/>
      <c r="AO314" s="169"/>
      <c r="AP314" s="169"/>
      <c r="AQ314" s="170"/>
    </row>
    <row r="315" spans="1:77" ht="15.75" x14ac:dyDescent="0.25">
      <c r="A315" s="174">
        <f t="shared" si="1"/>
        <v>0</v>
      </c>
      <c r="D315" s="813" t="s">
        <v>220</v>
      </c>
      <c r="E315" s="813"/>
      <c r="F315" s="813"/>
      <c r="G315" s="813"/>
      <c r="H315" s="813"/>
      <c r="I315" s="813"/>
      <c r="J315" s="813"/>
      <c r="K315" s="813"/>
      <c r="L315" s="813"/>
      <c r="M315" s="813"/>
      <c r="N315" s="813"/>
      <c r="O315" s="813"/>
      <c r="P315" s="813"/>
      <c r="Q315" s="813"/>
      <c r="R315" s="813"/>
      <c r="S315" s="813"/>
      <c r="T315" s="813"/>
      <c r="U315" s="813"/>
      <c r="V315" s="813"/>
      <c r="W315" s="813"/>
      <c r="X315" s="813"/>
      <c r="Y315" s="813"/>
      <c r="Z315" s="813"/>
      <c r="AA315" s="813"/>
      <c r="AB315" s="813"/>
      <c r="AC315" s="813"/>
      <c r="AD315" s="813"/>
      <c r="AE315" s="170"/>
      <c r="AF315" s="167" t="str">
        <f>IF(AN270&lt;&gt;""," + ","не заполнено - подсчет автоматический")</f>
        <v>не заполнено - подсчет автоматический</v>
      </c>
      <c r="AG315" s="170"/>
      <c r="AH315" s="169"/>
      <c r="AI315" s="169"/>
      <c r="AJ315" s="169"/>
      <c r="AK315" s="169"/>
      <c r="AL315" s="169"/>
      <c r="AM315" s="169"/>
      <c r="AN315" s="169"/>
      <c r="AO315" s="169"/>
      <c r="AP315" s="169"/>
      <c r="AQ315" s="170"/>
      <c r="BJ315" s="177"/>
      <c r="BK315" s="86"/>
      <c r="BL315" s="86"/>
      <c r="BM315" s="86"/>
      <c r="BN315" s="86"/>
      <c r="BO315" s="86"/>
      <c r="BP315" s="86"/>
      <c r="BQ315" s="86"/>
      <c r="BR315" s="86"/>
    </row>
    <row r="316" spans="1:77" ht="15.75" x14ac:dyDescent="0.25">
      <c r="A316" s="178">
        <f>SUM(A303:A315)</f>
        <v>2</v>
      </c>
      <c r="D316" s="36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80"/>
      <c r="AC316" s="180"/>
      <c r="AD316" s="180"/>
      <c r="AE316" s="180"/>
      <c r="AF316" s="180"/>
      <c r="AG316" s="180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80"/>
      <c r="BJ316" s="177"/>
      <c r="BK316" s="86"/>
      <c r="BL316" s="86"/>
      <c r="BM316" s="86"/>
      <c r="BN316" s="86"/>
      <c r="BO316" s="86"/>
      <c r="BP316" s="86"/>
      <c r="BQ316" s="86"/>
      <c r="BR316" s="86"/>
      <c r="BT316" s="64"/>
      <c r="BU316" s="64"/>
      <c r="BV316" s="64"/>
      <c r="BW316" s="64"/>
      <c r="BX316" s="64"/>
      <c r="BY316" s="64"/>
    </row>
    <row r="317" spans="1:77" s="64" customFormat="1" ht="18.75" x14ac:dyDescent="0.3">
      <c r="A317" s="181"/>
      <c r="D317" s="30"/>
      <c r="AB317" s="182"/>
      <c r="AC317" s="182"/>
      <c r="AD317" s="182"/>
      <c r="AE317" s="182"/>
      <c r="AF317" s="182"/>
      <c r="AG317" s="182"/>
      <c r="AQ317" s="182"/>
      <c r="BG317" s="183"/>
      <c r="BH317" s="183"/>
      <c r="BI317" s="183"/>
      <c r="BJ317" s="113"/>
      <c r="BK317" s="55"/>
      <c r="BL317" s="55"/>
      <c r="BM317" s="55"/>
      <c r="BN317" s="55"/>
      <c r="BO317" s="55"/>
      <c r="BP317" s="55"/>
      <c r="BQ317" s="55"/>
      <c r="BR317" s="55"/>
      <c r="BT317" s="176"/>
      <c r="BU317" s="176"/>
      <c r="BV317" s="176"/>
      <c r="BW317" s="176"/>
      <c r="BX317" s="176"/>
      <c r="BY317" s="176"/>
    </row>
    <row r="318" spans="1:77" s="176" customFormat="1" ht="18.75" x14ac:dyDescent="0.3">
      <c r="A318" s="31"/>
      <c r="D318" s="738" t="s">
        <v>222</v>
      </c>
      <c r="E318" s="739"/>
      <c r="F318" s="739"/>
      <c r="G318" s="739"/>
      <c r="H318" s="739"/>
      <c r="I318" s="739"/>
      <c r="J318" s="739"/>
      <c r="K318" s="739"/>
      <c r="L318" s="739"/>
      <c r="M318" s="739"/>
      <c r="N318" s="739"/>
      <c r="O318" s="739"/>
      <c r="P318" s="739"/>
      <c r="Q318" s="739"/>
      <c r="R318" s="739"/>
      <c r="S318" s="739"/>
      <c r="T318" s="739"/>
      <c r="U318" s="739"/>
      <c r="V318" s="739"/>
      <c r="W318" s="739"/>
      <c r="X318" s="739"/>
      <c r="Y318" s="739"/>
      <c r="Z318" s="739"/>
      <c r="AA318" s="739"/>
      <c r="AB318" s="739"/>
      <c r="AC318" s="739"/>
      <c r="AD318" s="739"/>
      <c r="AE318" s="739"/>
      <c r="AF318" s="739"/>
      <c r="AG318" s="739"/>
      <c r="AH318" s="739"/>
      <c r="AI318" s="739"/>
      <c r="AJ318" s="739"/>
      <c r="AK318" s="739"/>
      <c r="AL318" s="739"/>
      <c r="AM318" s="739"/>
      <c r="AN318" s="739"/>
      <c r="AO318" s="739"/>
      <c r="AP318" s="739"/>
      <c r="AQ318" s="740"/>
      <c r="BG318" s="184"/>
      <c r="BH318" s="184"/>
      <c r="BI318" s="184"/>
      <c r="BJ318" s="113"/>
      <c r="BK318" s="55"/>
      <c r="BL318" s="55"/>
      <c r="BM318" s="55"/>
      <c r="BN318" s="55"/>
      <c r="BO318" s="55"/>
      <c r="BP318" s="55"/>
      <c r="BQ318" s="55"/>
      <c r="BR318" s="55"/>
      <c r="BT318" s="55"/>
      <c r="BU318" s="55"/>
      <c r="BV318" s="55"/>
      <c r="BW318" s="55"/>
      <c r="BX318" s="55"/>
      <c r="BY318" s="55"/>
    </row>
    <row r="319" spans="1:77" ht="6.75" customHeight="1" x14ac:dyDescent="0.25">
      <c r="A319" s="26"/>
      <c r="D319" s="102"/>
      <c r="AB319" s="102"/>
      <c r="AC319" s="102"/>
      <c r="AD319" s="102"/>
      <c r="AE319" s="102"/>
      <c r="AF319" s="102"/>
      <c r="AG319" s="102"/>
      <c r="AQ319" s="102"/>
      <c r="BT319" s="86"/>
      <c r="BU319" s="86"/>
      <c r="BV319" s="86"/>
      <c r="BW319" s="86"/>
      <c r="BX319" s="86"/>
      <c r="BY319" s="86"/>
    </row>
    <row r="320" spans="1:77" s="86" customFormat="1" ht="15.75" x14ac:dyDescent="0.25">
      <c r="A320" s="28"/>
      <c r="D320" s="741" t="s">
        <v>517</v>
      </c>
      <c r="E320" s="742"/>
      <c r="F320" s="742"/>
      <c r="G320" s="742"/>
      <c r="H320" s="742"/>
      <c r="I320" s="742"/>
      <c r="J320" s="742"/>
      <c r="K320" s="742"/>
      <c r="L320" s="742"/>
      <c r="M320" s="742"/>
      <c r="N320" s="742"/>
      <c r="O320" s="742"/>
      <c r="P320" s="742"/>
      <c r="Q320" s="742"/>
      <c r="R320" s="742"/>
      <c r="S320" s="742"/>
      <c r="T320" s="742"/>
      <c r="U320" s="742"/>
      <c r="V320" s="742"/>
      <c r="W320" s="742"/>
      <c r="X320" s="742"/>
      <c r="Y320" s="742"/>
      <c r="Z320" s="742"/>
      <c r="AA320" s="742"/>
      <c r="AB320" s="742"/>
      <c r="AC320" s="742"/>
      <c r="AD320" s="742"/>
      <c r="AE320" s="742"/>
      <c r="AF320" s="742"/>
      <c r="AG320" s="742"/>
      <c r="AH320" s="742"/>
      <c r="AI320" s="742"/>
      <c r="AJ320" s="742"/>
      <c r="AK320" s="742"/>
      <c r="AL320" s="742"/>
      <c r="AM320" s="742"/>
      <c r="AN320" s="742"/>
      <c r="AO320" s="742"/>
      <c r="AP320" s="742"/>
      <c r="AQ320" s="743"/>
      <c r="BG320" s="185"/>
      <c r="BH320" s="185"/>
      <c r="BI320" s="185"/>
      <c r="BJ320" s="113"/>
      <c r="BK320" s="55"/>
      <c r="BL320" s="55"/>
      <c r="BM320" s="55"/>
      <c r="BN320" s="55"/>
      <c r="BO320" s="55"/>
      <c r="BP320" s="55"/>
      <c r="BQ320" s="55"/>
      <c r="BR320" s="55"/>
    </row>
    <row r="321" spans="1:77" s="86" customFormat="1" ht="15.75" x14ac:dyDescent="0.25">
      <c r="A321" s="28"/>
      <c r="C321" s="84"/>
      <c r="D321" s="186"/>
      <c r="E321" s="186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84"/>
      <c r="AS321" s="84"/>
      <c r="AT321" s="84"/>
      <c r="BG321" s="185"/>
      <c r="BH321" s="185"/>
      <c r="BI321" s="185"/>
      <c r="BJ321" s="113"/>
      <c r="BK321" s="55"/>
      <c r="BL321" s="55"/>
      <c r="BM321" s="55"/>
      <c r="BN321" s="55"/>
      <c r="BO321" s="55"/>
      <c r="BP321" s="55"/>
      <c r="BQ321" s="55"/>
      <c r="BR321" s="55"/>
      <c r="BT321" s="55"/>
      <c r="BU321" s="55"/>
      <c r="BV321" s="55"/>
      <c r="BW321" s="55"/>
      <c r="BX321" s="55"/>
      <c r="BY321" s="55"/>
    </row>
    <row r="322" spans="1:77" ht="15" x14ac:dyDescent="0.2">
      <c r="A322" s="26"/>
      <c r="B322" s="737" t="str">
        <f>IF($D$302="Экспертное заключение ГОТОВО к печати"," Печать ЗС:    меню Файл-Печать   или    комбинация клавиш  CTRL+P. ","")</f>
        <v/>
      </c>
      <c r="C322" s="737"/>
      <c r="D322" s="737"/>
      <c r="E322" s="737"/>
      <c r="F322" s="737"/>
      <c r="G322" s="737"/>
      <c r="H322" s="737"/>
      <c r="I322" s="737"/>
      <c r="J322" s="737"/>
      <c r="K322" s="737"/>
      <c r="L322" s="737"/>
      <c r="M322" s="737"/>
      <c r="N322" s="737"/>
      <c r="O322" s="737"/>
      <c r="P322" s="737"/>
      <c r="Q322" s="737"/>
      <c r="R322" s="737"/>
      <c r="S322" s="737"/>
      <c r="T322" s="737"/>
      <c r="U322" s="737"/>
      <c r="V322" s="737"/>
      <c r="W322" s="737"/>
      <c r="X322" s="737"/>
      <c r="Y322" s="737"/>
      <c r="Z322" s="737"/>
      <c r="AA322" s="737"/>
      <c r="AB322" s="737"/>
      <c r="AC322" s="737"/>
      <c r="AD322" s="737"/>
      <c r="AE322" s="737"/>
      <c r="AF322" s="737"/>
      <c r="AG322" s="737"/>
      <c r="AH322" s="737"/>
      <c r="AI322" s="737"/>
      <c r="AJ322" s="737"/>
      <c r="AK322" s="737"/>
      <c r="AL322" s="737"/>
      <c r="AM322" s="737"/>
      <c r="AN322" s="737"/>
      <c r="AO322" s="737"/>
      <c r="AP322" s="737"/>
      <c r="AQ322" s="737"/>
      <c r="AR322" s="737"/>
      <c r="AS322" s="737"/>
      <c r="AT322" s="737"/>
    </row>
    <row r="323" spans="1:77" ht="30.75" customHeight="1" x14ac:dyDescent="0.25">
      <c r="A323" s="26"/>
      <c r="B323" s="124"/>
      <c r="C323" s="187"/>
      <c r="D323" s="187"/>
      <c r="E323" s="187"/>
      <c r="F323" s="187"/>
      <c r="G323" s="187"/>
      <c r="H323" s="187"/>
      <c r="I323" s="187"/>
      <c r="J323" s="187"/>
      <c r="K323" s="736" t="str">
        <f>IF($D$302="Экспертное заключение ГОТОВО к печати","Рекомендуется перед печатью выполнить  Предварительный просмотр   (меню Файл).","")</f>
        <v/>
      </c>
      <c r="L323" s="736"/>
      <c r="M323" s="736"/>
      <c r="N323" s="736"/>
      <c r="O323" s="736"/>
      <c r="P323" s="736"/>
      <c r="Q323" s="736"/>
      <c r="R323" s="736"/>
      <c r="S323" s="736"/>
      <c r="T323" s="736"/>
      <c r="U323" s="736"/>
      <c r="V323" s="736"/>
      <c r="W323" s="736"/>
      <c r="X323" s="736"/>
      <c r="Y323" s="736"/>
      <c r="Z323" s="736"/>
      <c r="AA323" s="736"/>
      <c r="AB323" s="736"/>
      <c r="AC323" s="736"/>
      <c r="AD323" s="736"/>
      <c r="AE323" s="736"/>
      <c r="AF323" s="736"/>
      <c r="AG323" s="736"/>
      <c r="AH323" s="736"/>
      <c r="AI323" s="736"/>
      <c r="AJ323" s="736"/>
      <c r="AK323" s="736"/>
      <c r="AL323" s="736"/>
      <c r="AM323" s="736"/>
      <c r="AN323" s="736"/>
      <c r="AO323" s="736"/>
      <c r="AP323" s="736"/>
      <c r="AQ323" s="736"/>
      <c r="AR323" s="736"/>
      <c r="AS323" s="736"/>
      <c r="AT323" s="736"/>
    </row>
    <row r="324" spans="1:77" ht="32.25" customHeight="1" x14ac:dyDescent="0.25">
      <c r="A324" s="30"/>
      <c r="B324" s="188"/>
      <c r="C324" s="188"/>
      <c r="D324" s="188"/>
      <c r="E324" s="189"/>
      <c r="F324" s="189"/>
      <c r="G324" s="189"/>
      <c r="H324" s="189"/>
      <c r="I324" s="189"/>
      <c r="J324" s="187"/>
      <c r="K324" s="736"/>
      <c r="L324" s="736"/>
      <c r="M324" s="736"/>
      <c r="N324" s="736"/>
      <c r="O324" s="736"/>
      <c r="P324" s="736"/>
      <c r="Q324" s="736"/>
      <c r="R324" s="736"/>
      <c r="S324" s="736"/>
      <c r="T324" s="736"/>
      <c r="U324" s="736"/>
      <c r="V324" s="736"/>
      <c r="W324" s="736"/>
      <c r="X324" s="736"/>
      <c r="Y324" s="736"/>
      <c r="Z324" s="736"/>
      <c r="AA324" s="736"/>
      <c r="AB324" s="736"/>
      <c r="AC324" s="736"/>
      <c r="AD324" s="736"/>
      <c r="AE324" s="736"/>
      <c r="AF324" s="736"/>
      <c r="AG324" s="736"/>
      <c r="AH324" s="736"/>
      <c r="AI324" s="736"/>
      <c r="AJ324" s="736"/>
      <c r="AK324" s="736"/>
      <c r="AL324" s="736"/>
      <c r="AM324" s="736"/>
      <c r="AN324" s="736"/>
      <c r="AO324" s="736"/>
      <c r="AP324" s="736"/>
      <c r="AQ324" s="736"/>
      <c r="AR324" s="736"/>
      <c r="AS324" s="736"/>
      <c r="AT324" s="736"/>
    </row>
    <row r="325" spans="1:77" ht="15" x14ac:dyDescent="0.2">
      <c r="A325" s="30"/>
      <c r="B325" s="182"/>
      <c r="C325" s="64"/>
      <c r="D325" s="64"/>
      <c r="E325" s="64"/>
      <c r="F325" s="64"/>
      <c r="G325" s="64"/>
      <c r="H325" s="64"/>
      <c r="I325" s="64"/>
    </row>
  </sheetData>
  <dataConsolidate/>
  <mergeCells count="503">
    <mergeCell ref="AR252:AX256"/>
    <mergeCell ref="AK263:AQ264"/>
    <mergeCell ref="AR263:AX264"/>
    <mergeCell ref="AK257:AQ258"/>
    <mergeCell ref="AR257:AX258"/>
    <mergeCell ref="AR259:AX261"/>
    <mergeCell ref="Y216:AC217"/>
    <mergeCell ref="AK262:AQ262"/>
    <mergeCell ref="A163:C163"/>
    <mergeCell ref="D163:BE163"/>
    <mergeCell ref="A165:C167"/>
    <mergeCell ref="D165:AA167"/>
    <mergeCell ref="AB165:BE165"/>
    <mergeCell ref="AB166:BE166"/>
    <mergeCell ref="AB167:AK167"/>
    <mergeCell ref="AL167:AU167"/>
    <mergeCell ref="D242:AA245"/>
    <mergeCell ref="AB242:AK246"/>
    <mergeCell ref="AL242:BE242"/>
    <mergeCell ref="AL243:BE243"/>
    <mergeCell ref="AL244:BE244"/>
    <mergeCell ref="AL245:BE245"/>
    <mergeCell ref="D246:AA247"/>
    <mergeCell ref="AL246:BE246"/>
    <mergeCell ref="A266:B266"/>
    <mergeCell ref="D255:Q264"/>
    <mergeCell ref="AR208:BE208"/>
    <mergeCell ref="AL241:BE241"/>
    <mergeCell ref="AY263:BE264"/>
    <mergeCell ref="AK259:AQ259"/>
    <mergeCell ref="AY259:BE259"/>
    <mergeCell ref="AK260:AQ261"/>
    <mergeCell ref="AY260:BE262"/>
    <mergeCell ref="AY252:BE256"/>
    <mergeCell ref="AY257:BE258"/>
    <mergeCell ref="AL247:BE247"/>
    <mergeCell ref="AB247:AK247"/>
    <mergeCell ref="A252:C264"/>
    <mergeCell ref="D252:Q254"/>
    <mergeCell ref="AK252:AQ256"/>
    <mergeCell ref="A249:C251"/>
    <mergeCell ref="D249:Q251"/>
    <mergeCell ref="R249:BE249"/>
    <mergeCell ref="R250:BE250"/>
    <mergeCell ref="AK251:AQ251"/>
    <mergeCell ref="AR251:AX251"/>
    <mergeCell ref="AY251:BE251"/>
    <mergeCell ref="A242:C247"/>
    <mergeCell ref="AD154:AI156"/>
    <mergeCell ref="AJ154:AP156"/>
    <mergeCell ref="AQ154:AW156"/>
    <mergeCell ref="AX154:BE156"/>
    <mergeCell ref="A150:C150"/>
    <mergeCell ref="D150:BE150"/>
    <mergeCell ref="A151:B156"/>
    <mergeCell ref="C151:AC154"/>
    <mergeCell ref="AD151:BE151"/>
    <mergeCell ref="AD152:BE152"/>
    <mergeCell ref="AD153:AI153"/>
    <mergeCell ref="A240:C241"/>
    <mergeCell ref="D240:AA241"/>
    <mergeCell ref="AB240:BE240"/>
    <mergeCell ref="AB241:AK241"/>
    <mergeCell ref="AL235:AU235"/>
    <mergeCell ref="AV235:BE235"/>
    <mergeCell ref="AL236:AU236"/>
    <mergeCell ref="AV236:BE236"/>
    <mergeCell ref="D237:AA239"/>
    <mergeCell ref="AL237:AU237"/>
    <mergeCell ref="AV237:BE237"/>
    <mergeCell ref="AB238:AK239"/>
    <mergeCell ref="AL238:AU239"/>
    <mergeCell ref="AV238:BE239"/>
    <mergeCell ref="A218:C227"/>
    <mergeCell ref="D218:X225"/>
    <mergeCell ref="A229:C231"/>
    <mergeCell ref="D229:AA231"/>
    <mergeCell ref="AB229:BE229"/>
    <mergeCell ref="AB230:BE231"/>
    <mergeCell ref="A232:C239"/>
    <mergeCell ref="D232:AA236"/>
    <mergeCell ref="AB232:AK237"/>
    <mergeCell ref="AL232:AU234"/>
    <mergeCell ref="AV232:BE234"/>
    <mergeCell ref="D226:X227"/>
    <mergeCell ref="AK226:AQ227"/>
    <mergeCell ref="AR226:BE227"/>
    <mergeCell ref="AR220:BE221"/>
    <mergeCell ref="AK222:AQ223"/>
    <mergeCell ref="AK218:AQ219"/>
    <mergeCell ref="AR218:BE219"/>
    <mergeCell ref="AK224:AQ225"/>
    <mergeCell ref="AR224:BE225"/>
    <mergeCell ref="AK220:AQ221"/>
    <mergeCell ref="Y226:AC227"/>
    <mergeCell ref="A206:C208"/>
    <mergeCell ref="D206:X208"/>
    <mergeCell ref="Y206:BE206"/>
    <mergeCell ref="Y207:BE207"/>
    <mergeCell ref="Y208:AC208"/>
    <mergeCell ref="A209:C217"/>
    <mergeCell ref="D209:X212"/>
    <mergeCell ref="Y209:AC210"/>
    <mergeCell ref="AR209:BE210"/>
    <mergeCell ref="Y211:AC215"/>
    <mergeCell ref="AK216:AQ217"/>
    <mergeCell ref="AR216:BE217"/>
    <mergeCell ref="AD212:AJ212"/>
    <mergeCell ref="AK212:AQ212"/>
    <mergeCell ref="AR212:BE212"/>
    <mergeCell ref="D213:X217"/>
    <mergeCell ref="AD213:AJ214"/>
    <mergeCell ref="AR213:BE215"/>
    <mergeCell ref="AD215:AJ215"/>
    <mergeCell ref="AK215:AQ215"/>
    <mergeCell ref="AK213:AQ214"/>
    <mergeCell ref="AD216:AJ217"/>
    <mergeCell ref="A198:C205"/>
    <mergeCell ref="D198:X201"/>
    <mergeCell ref="AK198:AQ199"/>
    <mergeCell ref="AR198:AX199"/>
    <mergeCell ref="A189:C197"/>
    <mergeCell ref="D189:X192"/>
    <mergeCell ref="Y189:AC195"/>
    <mergeCell ref="AD189:AJ190"/>
    <mergeCell ref="AK189:AQ190"/>
    <mergeCell ref="AR189:AX190"/>
    <mergeCell ref="AD191:AJ191"/>
    <mergeCell ref="AK191:AQ191"/>
    <mergeCell ref="AR191:AX191"/>
    <mergeCell ref="AD192:AJ192"/>
    <mergeCell ref="AK200:AQ200"/>
    <mergeCell ref="AR200:AX200"/>
    <mergeCell ref="AK201:AQ201"/>
    <mergeCell ref="AR201:AX201"/>
    <mergeCell ref="AD193:AJ194"/>
    <mergeCell ref="D202:X205"/>
    <mergeCell ref="AK202:AQ203"/>
    <mergeCell ref="AR202:AX203"/>
    <mergeCell ref="Y198:AC203"/>
    <mergeCell ref="Y204:AC205"/>
    <mergeCell ref="A186:C188"/>
    <mergeCell ref="D186:X188"/>
    <mergeCell ref="Y186:BE186"/>
    <mergeCell ref="Y187:BE187"/>
    <mergeCell ref="Y188:AC188"/>
    <mergeCell ref="AD188:AJ188"/>
    <mergeCell ref="AK188:AQ188"/>
    <mergeCell ref="AR188:AX188"/>
    <mergeCell ref="AY188:BE188"/>
    <mergeCell ref="BG157:BG161"/>
    <mergeCell ref="BH157:BH161"/>
    <mergeCell ref="BI157:BI161"/>
    <mergeCell ref="A157:B161"/>
    <mergeCell ref="AD157:AI161"/>
    <mergeCell ref="AJ157:AP161"/>
    <mergeCell ref="AQ157:AW161"/>
    <mergeCell ref="C157:R161"/>
    <mergeCell ref="S157:AC161"/>
    <mergeCell ref="AV167:BE167"/>
    <mergeCell ref="D315:AD315"/>
    <mergeCell ref="D307:AD307"/>
    <mergeCell ref="D308:AD308"/>
    <mergeCell ref="D309:AD309"/>
    <mergeCell ref="D311:AD311"/>
    <mergeCell ref="D312:R312"/>
    <mergeCell ref="D310:AD310"/>
    <mergeCell ref="D306:AD306"/>
    <mergeCell ref="D267:O267"/>
    <mergeCell ref="D304:AD304"/>
    <mergeCell ref="Q272:AK272"/>
    <mergeCell ref="D303:AD303"/>
    <mergeCell ref="T273:Y273"/>
    <mergeCell ref="X268:BA268"/>
    <mergeCell ref="X267:BA267"/>
    <mergeCell ref="A297:BE300"/>
    <mergeCell ref="AL272:AV272"/>
    <mergeCell ref="D305:AD305"/>
    <mergeCell ref="AR222:BE223"/>
    <mergeCell ref="C266:W266"/>
    <mergeCell ref="A168:C172"/>
    <mergeCell ref="D168:AA169"/>
    <mergeCell ref="AB168:AK170"/>
    <mergeCell ref="AL168:AU170"/>
    <mergeCell ref="AV168:BE170"/>
    <mergeCell ref="D170:AA172"/>
    <mergeCell ref="AB171:AK172"/>
    <mergeCell ref="AL171:AU172"/>
    <mergeCell ref="Y175:BE176"/>
    <mergeCell ref="A177:C185"/>
    <mergeCell ref="D177:X182"/>
    <mergeCell ref="Y177:AC178"/>
    <mergeCell ref="AD177:AJ178"/>
    <mergeCell ref="AK177:AQ178"/>
    <mergeCell ref="AR177:AX178"/>
    <mergeCell ref="D183:X185"/>
    <mergeCell ref="AD183:AJ183"/>
    <mergeCell ref="AK183:AQ183"/>
    <mergeCell ref="AR183:AX183"/>
    <mergeCell ref="Y184:AC185"/>
    <mergeCell ref="AD184:AJ185"/>
    <mergeCell ref="AK184:AQ185"/>
    <mergeCell ref="AD180:AJ180"/>
    <mergeCell ref="AY179:BE179"/>
    <mergeCell ref="AY180:BE181"/>
    <mergeCell ref="AY182:BE183"/>
    <mergeCell ref="AR195:AX195"/>
    <mergeCell ref="AY184:BE185"/>
    <mergeCell ref="AK209:AQ210"/>
    <mergeCell ref="AR211:BE211"/>
    <mergeCell ref="AK180:AQ180"/>
    <mergeCell ref="AR180:AX180"/>
    <mergeCell ref="AD196:AJ197"/>
    <mergeCell ref="Y179:AC183"/>
    <mergeCell ref="AD179:AJ179"/>
    <mergeCell ref="AK179:AQ179"/>
    <mergeCell ref="AD181:AJ182"/>
    <mergeCell ref="AY203:BE203"/>
    <mergeCell ref="AK204:AQ205"/>
    <mergeCell ref="AR204:AX205"/>
    <mergeCell ref="AY204:BE205"/>
    <mergeCell ref="Y196:AC197"/>
    <mergeCell ref="AY196:BE197"/>
    <mergeCell ref="AY198:BE199"/>
    <mergeCell ref="AY200:BE202"/>
    <mergeCell ref="AR184:AX185"/>
    <mergeCell ref="AK193:AQ194"/>
    <mergeCell ref="AR193:AX194"/>
    <mergeCell ref="AR179:AX179"/>
    <mergeCell ref="AX1:BE1"/>
    <mergeCell ref="C1:AA1"/>
    <mergeCell ref="AE1:AM1"/>
    <mergeCell ref="C30:BE33"/>
    <mergeCell ref="U15:Y15"/>
    <mergeCell ref="A19:BE20"/>
    <mergeCell ref="Q14:AJ14"/>
    <mergeCell ref="AK14:BE14"/>
    <mergeCell ref="Q15:T15"/>
    <mergeCell ref="X16:AC16"/>
    <mergeCell ref="AO16:AV16"/>
    <mergeCell ref="O9:BE9"/>
    <mergeCell ref="J10:BE10"/>
    <mergeCell ref="J13:BE13"/>
    <mergeCell ref="A4:BE6"/>
    <mergeCell ref="D11:BE11"/>
    <mergeCell ref="D12:BE12"/>
    <mergeCell ref="A2:BE3"/>
    <mergeCell ref="A21:BE24"/>
    <mergeCell ref="D48:W49"/>
    <mergeCell ref="D40:W41"/>
    <mergeCell ref="AX58:BE58"/>
    <mergeCell ref="A52:C53"/>
    <mergeCell ref="C26:BE29"/>
    <mergeCell ref="X17:AC17"/>
    <mergeCell ref="AR196:AX197"/>
    <mergeCell ref="AV171:BE172"/>
    <mergeCell ref="A174:C176"/>
    <mergeCell ref="D174:X176"/>
    <mergeCell ref="Y174:BE174"/>
    <mergeCell ref="AH37:AO39"/>
    <mergeCell ref="AP46:AW47"/>
    <mergeCell ref="AX46:BE47"/>
    <mergeCell ref="AX42:BE43"/>
    <mergeCell ref="C63:BE65"/>
    <mergeCell ref="A34:C36"/>
    <mergeCell ref="A81:C85"/>
    <mergeCell ref="S91:AC93"/>
    <mergeCell ref="A144:B148"/>
    <mergeCell ref="AY189:BE190"/>
    <mergeCell ref="AY191:BE195"/>
    <mergeCell ref="AK192:AQ192"/>
    <mergeCell ref="AR192:AX192"/>
    <mergeCell ref="BH33:BI33"/>
    <mergeCell ref="AP37:AW39"/>
    <mergeCell ref="D37:W39"/>
    <mergeCell ref="AH34:BE34"/>
    <mergeCell ref="AX37:BE39"/>
    <mergeCell ref="X34:AG36"/>
    <mergeCell ref="AH35:BE36"/>
    <mergeCell ref="D34:W36"/>
    <mergeCell ref="AP42:AW43"/>
    <mergeCell ref="AH40:AO41"/>
    <mergeCell ref="AP40:AW41"/>
    <mergeCell ref="AX40:BE41"/>
    <mergeCell ref="D42:W43"/>
    <mergeCell ref="AH42:AO43"/>
    <mergeCell ref="X37:AG45"/>
    <mergeCell ref="AX44:BE45"/>
    <mergeCell ref="AH44:AO45"/>
    <mergeCell ref="A37:C39"/>
    <mergeCell ref="C61:BE62"/>
    <mergeCell ref="A40:C41"/>
    <mergeCell ref="X66:AG68"/>
    <mergeCell ref="AH66:BE66"/>
    <mergeCell ref="AH67:BE67"/>
    <mergeCell ref="AX72:BE73"/>
    <mergeCell ref="D59:BE59"/>
    <mergeCell ref="A66:C68"/>
    <mergeCell ref="D66:W68"/>
    <mergeCell ref="A69:C73"/>
    <mergeCell ref="D69:W73"/>
    <mergeCell ref="AP72:AW73"/>
    <mergeCell ref="X69:AG73"/>
    <mergeCell ref="A54:C55"/>
    <mergeCell ref="D54:W55"/>
    <mergeCell ref="AH54:AO55"/>
    <mergeCell ref="AP54:AW55"/>
    <mergeCell ref="AX54:BE55"/>
    <mergeCell ref="AH48:AO49"/>
    <mergeCell ref="AX48:BE49"/>
    <mergeCell ref="AX56:BE57"/>
    <mergeCell ref="AH56:AO57"/>
    <mergeCell ref="AP56:AW57"/>
    <mergeCell ref="K323:AT324"/>
    <mergeCell ref="B322:AT322"/>
    <mergeCell ref="D318:AQ318"/>
    <mergeCell ref="D320:AQ320"/>
    <mergeCell ref="AX129:BE131"/>
    <mergeCell ref="AD140:AI143"/>
    <mergeCell ref="AJ140:AP143"/>
    <mergeCell ref="AD195:AJ195"/>
    <mergeCell ref="AR181:AX182"/>
    <mergeCell ref="AK211:AQ211"/>
    <mergeCell ref="AD208:AJ208"/>
    <mergeCell ref="AK208:AQ208"/>
    <mergeCell ref="AD211:AJ211"/>
    <mergeCell ref="AD209:AJ210"/>
    <mergeCell ref="AY177:BE178"/>
    <mergeCell ref="AN270:AS270"/>
    <mergeCell ref="D302:AQ302"/>
    <mergeCell ref="D268:O268"/>
    <mergeCell ref="D193:X197"/>
    <mergeCell ref="C155:AC156"/>
    <mergeCell ref="A162:C162"/>
    <mergeCell ref="X266:BA266"/>
    <mergeCell ref="AK181:AQ182"/>
    <mergeCell ref="AX157:BE161"/>
    <mergeCell ref="BG144:BG148"/>
    <mergeCell ref="BH144:BH148"/>
    <mergeCell ref="BI144:BI148"/>
    <mergeCell ref="A140:B143"/>
    <mergeCell ref="C140:AC143"/>
    <mergeCell ref="D81:W85"/>
    <mergeCell ref="X81:AG85"/>
    <mergeCell ref="A86:C90"/>
    <mergeCell ref="D86:W90"/>
    <mergeCell ref="X86:AG90"/>
    <mergeCell ref="AH86:AO88"/>
    <mergeCell ref="AH89:AO90"/>
    <mergeCell ref="A126:B131"/>
    <mergeCell ref="AK101:AQ102"/>
    <mergeCell ref="AJ129:AP131"/>
    <mergeCell ref="AK94:AQ95"/>
    <mergeCell ref="A94:C102"/>
    <mergeCell ref="A112:C112"/>
    <mergeCell ref="A125:C125"/>
    <mergeCell ref="A91:C93"/>
    <mergeCell ref="D91:R93"/>
    <mergeCell ref="AH84:AO85"/>
    <mergeCell ref="AD98:AJ99"/>
    <mergeCell ref="D94:R102"/>
    <mergeCell ref="AD128:AI128"/>
    <mergeCell ref="AH68:AO71"/>
    <mergeCell ref="AP68:AW71"/>
    <mergeCell ref="AX68:BE71"/>
    <mergeCell ref="AP86:AW88"/>
    <mergeCell ref="A132:B135"/>
    <mergeCell ref="C144:AC148"/>
    <mergeCell ref="AD144:AI148"/>
    <mergeCell ref="AJ144:AP148"/>
    <mergeCell ref="AQ144:AW148"/>
    <mergeCell ref="AX140:BE143"/>
    <mergeCell ref="AX144:BE148"/>
    <mergeCell ref="C132:AC135"/>
    <mergeCell ref="AJ132:AP135"/>
    <mergeCell ref="A136:B139"/>
    <mergeCell ref="C136:AC139"/>
    <mergeCell ref="AD136:AI139"/>
    <mergeCell ref="AJ136:AP139"/>
    <mergeCell ref="AQ136:AW139"/>
    <mergeCell ref="AX136:BE139"/>
    <mergeCell ref="AQ140:AW143"/>
    <mergeCell ref="AQ132:AW135"/>
    <mergeCell ref="AX52:BE53"/>
    <mergeCell ref="AH52:AO53"/>
    <mergeCell ref="AP52:AW53"/>
    <mergeCell ref="BI140:BI143"/>
    <mergeCell ref="BI132:BI135"/>
    <mergeCell ref="BG136:BG139"/>
    <mergeCell ref="BI136:BI139"/>
    <mergeCell ref="BG132:BG135"/>
    <mergeCell ref="BH132:BH135"/>
    <mergeCell ref="AD94:AJ95"/>
    <mergeCell ref="AD100:AJ100"/>
    <mergeCell ref="AD91:BE91"/>
    <mergeCell ref="BH136:BH139"/>
    <mergeCell ref="BG140:BG143"/>
    <mergeCell ref="BH140:BH143"/>
    <mergeCell ref="AR107:BE108"/>
    <mergeCell ref="AR105:BE106"/>
    <mergeCell ref="AK105:AQ108"/>
    <mergeCell ref="AH74:BE74"/>
    <mergeCell ref="X74:AG75"/>
    <mergeCell ref="AP58:AW58"/>
    <mergeCell ref="AD127:BE127"/>
    <mergeCell ref="AX76:BE78"/>
    <mergeCell ref="AH79:AO80"/>
    <mergeCell ref="AD129:AI131"/>
    <mergeCell ref="C119:BE124"/>
    <mergeCell ref="A48:C49"/>
    <mergeCell ref="AD101:AJ102"/>
    <mergeCell ref="AX86:BE88"/>
    <mergeCell ref="AH81:AO83"/>
    <mergeCell ref="AH76:AO78"/>
    <mergeCell ref="AK98:AQ99"/>
    <mergeCell ref="AK96:AQ97"/>
    <mergeCell ref="AP79:AW80"/>
    <mergeCell ref="AX79:BE80"/>
    <mergeCell ref="AP76:AW78"/>
    <mergeCell ref="AH72:AO73"/>
    <mergeCell ref="AX84:BE85"/>
    <mergeCell ref="AX81:BE83"/>
    <mergeCell ref="AP89:AW90"/>
    <mergeCell ref="AR94:BE95"/>
    <mergeCell ref="AR96:BE97"/>
    <mergeCell ref="AP81:AW83"/>
    <mergeCell ref="AP48:AW49"/>
    <mergeCell ref="AD107:AJ108"/>
    <mergeCell ref="AK103:AQ104"/>
    <mergeCell ref="AH50:AO51"/>
    <mergeCell ref="X76:AG80"/>
    <mergeCell ref="S94:AC102"/>
    <mergeCell ref="AR101:BE102"/>
    <mergeCell ref="AR103:BE104"/>
    <mergeCell ref="AP84:AW85"/>
    <mergeCell ref="A44:C45"/>
    <mergeCell ref="D44:W45"/>
    <mergeCell ref="AX132:BE135"/>
    <mergeCell ref="AR98:BE99"/>
    <mergeCell ref="D76:W80"/>
    <mergeCell ref="AD96:AJ97"/>
    <mergeCell ref="AR100:BE100"/>
    <mergeCell ref="AD92:BE93"/>
    <mergeCell ref="C115:BE118"/>
    <mergeCell ref="D112:BE113"/>
    <mergeCell ref="A46:C47"/>
    <mergeCell ref="D46:W47"/>
    <mergeCell ref="AH46:AO47"/>
    <mergeCell ref="AP50:AW51"/>
    <mergeCell ref="AX50:BE51"/>
    <mergeCell ref="AR110:BE111"/>
    <mergeCell ref="C126:AC131"/>
    <mergeCell ref="AD126:BE126"/>
    <mergeCell ref="AJ128:AP128"/>
    <mergeCell ref="AQ128:AW128"/>
    <mergeCell ref="A42:C43"/>
    <mergeCell ref="D58:W58"/>
    <mergeCell ref="AH58:AO58"/>
    <mergeCell ref="A58:C59"/>
    <mergeCell ref="A103:C111"/>
    <mergeCell ref="D103:R111"/>
    <mergeCell ref="S103:AC111"/>
    <mergeCell ref="AK110:AQ111"/>
    <mergeCell ref="AD105:AJ106"/>
    <mergeCell ref="AD103:AJ104"/>
    <mergeCell ref="A50:C51"/>
    <mergeCell ref="D50:W51"/>
    <mergeCell ref="A56:C57"/>
    <mergeCell ref="D56:W57"/>
    <mergeCell ref="D52:W53"/>
    <mergeCell ref="AK109:AQ109"/>
    <mergeCell ref="AD109:AJ109"/>
    <mergeCell ref="A74:C75"/>
    <mergeCell ref="D74:W75"/>
    <mergeCell ref="A76:C80"/>
    <mergeCell ref="AP44:AW45"/>
    <mergeCell ref="AH75:BE75"/>
    <mergeCell ref="AK100:AQ100"/>
    <mergeCell ref="AX89:BE90"/>
    <mergeCell ref="AC263:AJ264"/>
    <mergeCell ref="AR109:BE109"/>
    <mergeCell ref="R263:AB264"/>
    <mergeCell ref="Y218:AC225"/>
    <mergeCell ref="AD218:AJ219"/>
    <mergeCell ref="AD220:AJ225"/>
    <mergeCell ref="AD226:AJ227"/>
    <mergeCell ref="AC252:AJ262"/>
    <mergeCell ref="AC251:AJ251"/>
    <mergeCell ref="R251:AB251"/>
    <mergeCell ref="AR262:AX262"/>
    <mergeCell ref="AJ153:AP153"/>
    <mergeCell ref="AQ153:AW153"/>
    <mergeCell ref="AX153:BE153"/>
    <mergeCell ref="AK195:AQ195"/>
    <mergeCell ref="AK196:AQ197"/>
    <mergeCell ref="AD198:AJ199"/>
    <mergeCell ref="AD200:AJ203"/>
    <mergeCell ref="AD204:AJ205"/>
    <mergeCell ref="AD110:AJ111"/>
    <mergeCell ref="AD132:AI135"/>
    <mergeCell ref="D125:BE125"/>
    <mergeCell ref="AX128:BE128"/>
    <mergeCell ref="AQ129:AW131"/>
  </mergeCells>
  <phoneticPr fontId="10" type="noConversion"/>
  <conditionalFormatting sqref="D302">
    <cfRule type="cellIs" dxfId="6" priority="3" stopIfTrue="1" operator="equal">
      <formula>"ЭЗ не готово к печати"</formula>
    </cfRule>
    <cfRule type="cellIs" dxfId="5" priority="4" stopIfTrue="1" operator="equal">
      <formula>"Экспертное заключение ГОТОВО к печати"</formula>
    </cfRule>
  </conditionalFormatting>
  <conditionalFormatting sqref="AC280 AC276 AC282 AC278">
    <cfRule type="cellIs" dxfId="4" priority="6" stopIfTrue="1" operator="equal">
      <formula>"нет данных"</formula>
    </cfRule>
  </conditionalFormatting>
  <conditionalFormatting sqref="AH285 J285">
    <cfRule type="cellIs" dxfId="3" priority="10" stopIfTrue="1" operator="notEqual">
      <formula>"« __ » ___________  20__ г."</formula>
    </cfRule>
  </conditionalFormatting>
  <conditionalFormatting sqref="AD155 AD157:AI161">
    <cfRule type="expression" dxfId="2" priority="15" stopIfTrue="1">
      <formula>AND($X$17="первая",AD155&lt;&gt;0)</formula>
    </cfRule>
  </conditionalFormatting>
  <dataValidations xWindow="515" yWindow="512" count="47">
    <dataValidation allowBlank="1" showInputMessage="1" showErrorMessage="1" promptTitle="Внимание!" prompt="Введите данные на листе _x000a_&quot;Общие сведения&quot;" sqref="AR291 AC276 AK281 AH285 J285 AK277 G285 A285:A286 AA283 AK279 AC278:AC282 AE290"/>
    <dataValidation type="whole" allowBlank="1" showInputMessage="1" showErrorMessage="1" sqref="BG295">
      <formula1>1</formula1>
      <formula2>31</formula2>
    </dataValidation>
    <dataValidation type="list" allowBlank="1" showInputMessage="1" showErrorMessage="1" sqref="BI295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297"/>
    <dataValidation allowBlank="1" showInputMessage="1" showErrorMessage="1" promptTitle="Внимание!" prompt="Введите должность на листе_x000a_&quot;Общие сведения&quot;" sqref="Q272"/>
    <dataValidation type="list" allowBlank="1" showInputMessage="1" showErrorMessage="1" sqref="AY196:BE197">
      <formula1>"100, "</formula1>
    </dataValidation>
    <dataValidation type="list" allowBlank="1" showInputMessage="1" showErrorMessage="1" sqref="AL248:AU248">
      <formula1>"100, 150, 200, 250, "</formula1>
    </dataValidation>
    <dataValidation type="list" allowBlank="1" showInputMessage="1" showErrorMessage="1" sqref="AV248:BE248">
      <formula1>"300, 400, 500, "</formula1>
    </dataValidation>
    <dataValidation type="list" allowBlank="1" showInputMessage="1" showErrorMessage="1" sqref="AD216:AJ217 BR101:BS102 BR110:BS111 BQ94:BQ111 BQ91:BS91">
      <formula1>"10, 20, 30, "</formula1>
    </dataValidation>
    <dataValidation type="list" allowBlank="1" showInputMessage="1" showErrorMessage="1" sqref="AK226:AQ227">
      <formula1>"30, 40, 50, "</formula1>
    </dataValidation>
    <dataValidation type="list" allowBlank="1" showInputMessage="1" showErrorMessage="1" sqref="AR204:AX205 AR226">
      <formula1>"50, 60, 70, "</formula1>
    </dataValidation>
    <dataValidation type="list" allowBlank="1" showInputMessage="1" showErrorMessage="1" sqref="AP40:AW57">
      <formula1>"10, "</formula1>
    </dataValidation>
    <dataValidation type="list" allowBlank="1" showInputMessage="1" showErrorMessage="1" sqref="AL247:BE247">
      <formula1>"50,100, 150"</formula1>
    </dataValidation>
    <dataValidation type="list" allowBlank="1" showInputMessage="1" showErrorMessage="1" sqref="AY263:BE264">
      <formula1>"200,100"</formula1>
    </dataValidation>
    <dataValidation type="list" allowBlank="1" showInputMessage="1" showErrorMessage="1" sqref="AK263:AQ264">
      <formula1>" 30, 50, "</formula1>
    </dataValidation>
    <dataValidation type="list" allowBlank="1" showInputMessage="1" showErrorMessage="1" sqref="AK216:AQ217">
      <formula1>"30,50,70"</formula1>
    </dataValidation>
    <dataValidation type="list" allowBlank="1" showInputMessage="1" showErrorMessage="1" sqref="AR216">
      <formula1>"70, 90,100"</formula1>
    </dataValidation>
    <dataValidation type="list" allowBlank="1" showInputMessage="1" showErrorMessage="1" sqref="AK196:AQ197 AK204:AQ205">
      <formula1>"30, 50, 70"</formula1>
    </dataValidation>
    <dataValidation type="list" allowBlank="1" showInputMessage="1" showErrorMessage="1" sqref="AR196:AX197">
      <formula1>" 70, 90,100"</formula1>
    </dataValidation>
    <dataValidation type="list" allowBlank="1" showInputMessage="1" showErrorMessage="1" sqref="AD196:AJ197">
      <formula1>"30,40,50"</formula1>
    </dataValidation>
    <dataValidation type="list" allowBlank="1" showInputMessage="1" showErrorMessage="1" sqref="AY184:BE185">
      <formula1>"70, 100"</formula1>
    </dataValidation>
    <dataValidation type="list" allowBlank="1" showInputMessage="1" showErrorMessage="1" sqref="AR184:AX185">
      <formula1>"50, 70, 100"</formula1>
    </dataValidation>
    <dataValidation type="list" allowBlank="1" showInputMessage="1" showErrorMessage="1" sqref="AK184:AQ185">
      <formula1>"50,70,100"</formula1>
    </dataValidation>
    <dataValidation type="list" allowBlank="1" showInputMessage="1" showErrorMessage="1" sqref="AD184:AJ185">
      <formula1>"20,"</formula1>
    </dataValidation>
    <dataValidation type="list" allowBlank="1" showInputMessage="1" showErrorMessage="1" sqref="AV171:BE173">
      <formula1>"150,"</formula1>
    </dataValidation>
    <dataValidation type="list" allowBlank="1" showInputMessage="1" showErrorMessage="1" sqref="AL171:AU173">
      <formula1>",100, "</formula1>
    </dataValidation>
    <dataValidation type="list" allowBlank="1" showInputMessage="1" showErrorMessage="1" sqref="AY204:BE205">
      <formula1>"70,"</formula1>
    </dataValidation>
    <dataValidation type="list" allowBlank="1" showInputMessage="1" showErrorMessage="1" sqref="AV238:BE239">
      <formula1>"50, 70,100 "</formula1>
    </dataValidation>
    <dataValidation type="list" allowBlank="1" showInputMessage="1" showErrorMessage="1" sqref="AL238:AU239 AD204:AJ205">
      <formula1>"10, 30, 50"</formula1>
    </dataValidation>
    <dataValidation type="list" allowBlank="1" showInputMessage="1" showErrorMessage="1" sqref="AR263:AX264">
      <formula1>"50, 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157:BE161">
      <formula1>"100, 200, 300"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157:AW161">
      <formula1>" 60, 120, 180"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157:AP161">
      <formula1>"20, 40, 60"</formula1>
    </dataValidation>
    <dataValidation type="list" allowBlank="1" showInputMessage="1" showErrorMessage="1" sqref="AP89:AW90 AP79:AW80 AP84:AW85 AP72:AW73">
      <formula1>"50, "</formula1>
    </dataValidation>
    <dataValidation type="list" allowBlank="1" showInputMessage="1" showErrorMessage="1" sqref="AR101 AR110">
      <formula1>"30, 50,  70, "</formula1>
    </dataValidation>
    <dataValidation type="list" allowBlank="1" showInputMessage="1" showErrorMessage="1" sqref="AK101:AQ102 AK110">
      <formula1>"10, 20, 30, 40, "</formula1>
    </dataValidation>
    <dataValidation type="list" allowBlank="1" showInputMessage="1" showErrorMessage="1" sqref="AJ132:AP148">
      <formula1>"20,40,60"</formula1>
    </dataValidation>
    <dataValidation type="list" allowBlank="1" showInputMessage="1" showErrorMessage="1" sqref="AQ132:AW148">
      <formula1>"50,100,150"</formula1>
    </dataValidation>
    <dataValidation type="list" allowBlank="1" showInputMessage="1" showErrorMessage="1" sqref="AX89:BE90 AX79:BE80 AX84:BE85 AX72:BE73">
      <formula1>" 100,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X40:BE57">
      <formula1>" 30, "</formula1>
    </dataValidation>
    <dataValidation type="list" allowBlank="1" showInputMessage="1" showErrorMessage="1" sqref="AX132:BE148">
      <formula1>"70,140,210"</formula1>
    </dataValidation>
    <dataValidation type="list" allowBlank="1" showInputMessage="1" showErrorMessage="1" sqref="AD226:AJ227">
      <formula1>"10, 30, 50, "</formula1>
    </dataValidation>
    <dataValidation type="list" allowBlank="1" showInputMessage="1" showErrorMessage="1" sqref="AC263">
      <formula1>"10,30"</formula1>
    </dataValidation>
    <dataValidation type="list" allowBlank="1" showInputMessage="1" showErrorMessage="1" sqref="AP58:AW58">
      <formula1>"10"</formula1>
    </dataValidation>
    <dataValidation type="list" allowBlank="1" showInputMessage="1" showErrorMessage="1" sqref="AX58:BE58">
      <formula1>"30"</formula1>
    </dataValidation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ЗС&quot;" sqref="AN270:AS270"/>
  </dataValidations>
  <hyperlinks>
    <hyperlink ref="D303" location="'общие сведения'!C17" display="Фамилия, имя, отчество "/>
    <hyperlink ref="D306" location="'общие сведения'!G19" display="Муниципальное образование "/>
    <hyperlink ref="A306:AC306" location="'общие сведения'!G21" tooltip="Щелкните, чтобы перейти по ссылке" display="Муниципальное образование "/>
    <hyperlink ref="A304:AC304" location="'общие сведения'!C23" tooltip="Щелкните, чтобы перейти по ссылке" display="Место работы"/>
    <hyperlink ref="A305:AC305" location="'общие сведения'!C26" tooltip="Щелкните, чтобы перейти по ссылке" display="Должность "/>
    <hyperlink ref="A307:AC307" location="'общие сведения'!D34" tooltip="Щелкните, чтобы перейти по ссылке" display="Стаж педагогической работы"/>
    <hyperlink ref="A308:AC308" location="'общие сведения'!D35" tooltip="Щелкните, чтобы перейти по ссылке" display="Наличие квалификационной категории"/>
    <hyperlink ref="A309:AC309" location="'общие сведения'!I35" tooltip="Щелкните, чтобы перейти по ссылке" display="дата присвоения"/>
    <hyperlink ref="A310:AC310" location="'общие сведения'!D37" tooltip="Щелкните, чтобы перейти по ссылке" display="Заявленная квалификационная категория"/>
    <hyperlink ref="A311:AC311" location="фио_предс" tooltip="Щелкните, чтобы перейти по ссылке" display="Председатель экспертной группы"/>
    <hyperlink ref="AD312" location="фио_1чл" tooltip="Щелкните, чтобы перейти по ссылке" display="1)"/>
    <hyperlink ref="AD313" location="фио_2чл" tooltip="Щелкните, чтобы перейти по ссылке" display="2)"/>
    <hyperlink ref="AD314" location="фио_3чл" tooltip="Щелкните, чтобы перейти по ссылке" display="3)"/>
    <hyperlink ref="A315:AD315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304:AD304" location="место_ОС" tooltip="Щелкните, чтобы перейти по ссылке" display="Место работы"/>
    <hyperlink ref="D303:AD303" location="фио_ОС" tooltip="Щелкните, чтобы перейти по ссылке" display="Фамилия, имя, отчество "/>
    <hyperlink ref="D305:AD305" location="долж_ОС" tooltip="Щелкните, чтобы перейти по ссылке" display="Должность "/>
    <hyperlink ref="D306:AD306" location="МуницОбр_ОС" tooltip="Щелкните, чтобы перейти по ссылке" display="Муниципальное образование "/>
    <hyperlink ref="D307:AD307" location="стаж_ОС" tooltip="Щелкните, чтобы перейти по ссылке" display="Стаж педагогической работы"/>
    <hyperlink ref="D308:AD308" location="катег_ОС" tooltip="Щелкните, чтобы перейти по ссылке" display="Наличие квалификационной категории"/>
    <hyperlink ref="D309:AD309" location="датаПрисв_ОС" tooltip="Щелкните, чтобы перейти по ссылке" display="дата присвоения"/>
    <hyperlink ref="D310:AD310" location="ЗаявлКатег_ОС" tooltip="Щелкните, чтобы перейти по ссылке" display="Заявленная квалификационная категория"/>
    <hyperlink ref="D312:R312" location="кол_ЭГ" tooltip="Щелкните, чтобы перейти по ссылке" display="Члены экспертной группы:"/>
    <hyperlink ref="D318:AQ318" location="'общие сведения'!A1" tooltip="Щелкните, чтобы перейти по ссылке" display="вернуться на лист 'общие сведения'"/>
    <hyperlink ref="D320:AQ320" location="ЗС!A1" tooltip="Щелкните, чтобы перейти по ссылке" display="в начало Заключения специалистов"/>
  </hyperlinks>
  <pageMargins left="0.51181102362204722" right="0.27559055118110237" top="0.47244094488188981" bottom="0.51181102362204722" header="0.39370078740157483" footer="0.27559055118110237"/>
  <pageSetup paperSize="9" scale="95" fitToHeight="0" orientation="portrait" r:id="rId1"/>
  <headerFooter alignWithMargins="0"/>
  <rowBreaks count="6" manualBreakCount="6">
    <brk id="45" max="56" man="1"/>
    <brk id="80" max="56" man="1"/>
    <brk id="124" max="56" man="1"/>
    <brk id="173" max="56" man="1"/>
    <brk id="217" max="56" man="1"/>
    <brk id="264" max="56" man="1"/>
  </rowBreaks>
  <cellWatches>
    <cellWatch r="D303"/>
  </cellWatches>
  <ignoredErrors>
    <ignoredError sqref="AC251" twoDigitTextYear="1"/>
    <ignoredError sqref="AJ128 AQ1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4:BQ59"/>
  <sheetViews>
    <sheetView topLeftCell="A34" workbookViewId="0">
      <selection activeCell="D51" sqref="D51:AC53"/>
    </sheetView>
  </sheetViews>
  <sheetFormatPr defaultRowHeight="12.75" x14ac:dyDescent="0.2"/>
  <cols>
    <col min="1" max="59" width="1.7109375" customWidth="1"/>
    <col min="60" max="63" width="9.140625" style="42"/>
    <col min="64" max="65" width="3.28515625" customWidth="1"/>
    <col min="66" max="66" width="19.42578125" customWidth="1"/>
  </cols>
  <sheetData>
    <row r="4" spans="1:69" x14ac:dyDescent="0.2">
      <c r="BH4" s="42" t="s">
        <v>300</v>
      </c>
      <c r="BI4" s="42" t="s">
        <v>301</v>
      </c>
      <c r="BJ4" s="42" t="s">
        <v>302</v>
      </c>
      <c r="BK4" s="42" t="s">
        <v>303</v>
      </c>
    </row>
    <row r="5" spans="1:69" ht="12.75" customHeight="1" x14ac:dyDescent="0.2">
      <c r="A5" s="798" t="s">
        <v>46</v>
      </c>
      <c r="B5" s="799"/>
      <c r="C5" s="800"/>
      <c r="D5" s="638" t="s">
        <v>8</v>
      </c>
      <c r="E5" s="884"/>
      <c r="F5" s="884"/>
      <c r="G5" s="884"/>
      <c r="H5" s="884"/>
      <c r="I5" s="884"/>
      <c r="J5" s="884"/>
      <c r="K5" s="884"/>
      <c r="L5" s="884"/>
      <c r="M5" s="884"/>
      <c r="N5" s="884"/>
      <c r="O5" s="884"/>
      <c r="P5" s="884"/>
      <c r="Q5" s="884"/>
      <c r="R5" s="884"/>
      <c r="S5" s="884"/>
      <c r="T5" s="884"/>
      <c r="U5" s="884"/>
      <c r="V5" s="884"/>
      <c r="W5" s="884"/>
      <c r="X5" s="884"/>
      <c r="Y5" s="884"/>
      <c r="Z5" s="884"/>
      <c r="AA5" s="884"/>
      <c r="AB5" s="884"/>
      <c r="AC5" s="884"/>
      <c r="AD5" s="824" t="s">
        <v>285</v>
      </c>
      <c r="AE5" s="824"/>
      <c r="AF5" s="824"/>
      <c r="AG5" s="824"/>
      <c r="AH5" s="824"/>
      <c r="AI5" s="824"/>
      <c r="AJ5" s="824"/>
      <c r="AK5" s="824"/>
      <c r="AL5" s="824"/>
      <c r="AM5" s="824"/>
      <c r="AN5" s="660" t="s">
        <v>287</v>
      </c>
      <c r="AO5" s="660"/>
      <c r="AP5" s="660"/>
      <c r="AQ5" s="660"/>
      <c r="AR5" s="660"/>
      <c r="AS5" s="660"/>
      <c r="AT5" s="660"/>
      <c r="AU5" s="660"/>
      <c r="AV5" s="660"/>
      <c r="AW5" s="661"/>
      <c r="AX5" s="660" t="s">
        <v>286</v>
      </c>
      <c r="AY5" s="660"/>
      <c r="AZ5" s="660"/>
      <c r="BA5" s="660"/>
      <c r="BB5" s="660"/>
      <c r="BC5" s="660"/>
      <c r="BD5" s="660"/>
      <c r="BE5" s="660"/>
      <c r="BF5" s="660"/>
      <c r="BG5" s="661"/>
      <c r="BH5" s="42" t="s">
        <v>304</v>
      </c>
      <c r="BI5" s="42" t="s">
        <v>304</v>
      </c>
      <c r="BJ5" s="42" t="s">
        <v>304</v>
      </c>
      <c r="BK5" s="42" t="s">
        <v>304</v>
      </c>
      <c r="BM5" s="47">
        <v>8</v>
      </c>
      <c r="BN5" t="s">
        <v>9</v>
      </c>
      <c r="BO5" t="s">
        <v>294</v>
      </c>
      <c r="BP5" t="s">
        <v>295</v>
      </c>
      <c r="BQ5" t="s">
        <v>296</v>
      </c>
    </row>
    <row r="6" spans="1:69" ht="33.75" customHeight="1" x14ac:dyDescent="0.2">
      <c r="A6" s="801"/>
      <c r="B6" s="802"/>
      <c r="C6" s="803"/>
      <c r="D6" s="874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  <c r="AB6" s="873"/>
      <c r="AC6" s="873"/>
      <c r="AD6" s="824"/>
      <c r="AE6" s="824"/>
      <c r="AF6" s="824"/>
      <c r="AG6" s="824"/>
      <c r="AH6" s="824"/>
      <c r="AI6" s="824"/>
      <c r="AJ6" s="824"/>
      <c r="AK6" s="824"/>
      <c r="AL6" s="824"/>
      <c r="AM6" s="824"/>
      <c r="AN6" s="560"/>
      <c r="AO6" s="560"/>
      <c r="AP6" s="560"/>
      <c r="AQ6" s="560"/>
      <c r="AR6" s="560"/>
      <c r="AS6" s="560"/>
      <c r="AT6" s="560"/>
      <c r="AU6" s="560"/>
      <c r="AV6" s="560"/>
      <c r="AW6" s="662"/>
      <c r="AX6" s="560"/>
      <c r="AY6" s="560"/>
      <c r="AZ6" s="560"/>
      <c r="BA6" s="560"/>
      <c r="BB6" s="560"/>
      <c r="BC6" s="560"/>
      <c r="BD6" s="560"/>
      <c r="BE6" s="560"/>
      <c r="BF6" s="560"/>
      <c r="BG6" s="662"/>
      <c r="BM6" s="47">
        <v>9</v>
      </c>
      <c r="BN6" t="s">
        <v>307</v>
      </c>
      <c r="BO6" t="s">
        <v>294</v>
      </c>
      <c r="BP6" t="s">
        <v>305</v>
      </c>
      <c r="BQ6" t="s">
        <v>296</v>
      </c>
    </row>
    <row r="7" spans="1:69" ht="15" customHeight="1" x14ac:dyDescent="0.2">
      <c r="A7" s="801"/>
      <c r="B7" s="802"/>
      <c r="C7" s="803"/>
      <c r="D7" s="755" t="s">
        <v>6</v>
      </c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873"/>
      <c r="Q7" s="873"/>
      <c r="R7" s="873"/>
      <c r="S7" s="873"/>
      <c r="T7" s="873"/>
      <c r="U7" s="873"/>
      <c r="V7" s="873"/>
      <c r="W7" s="873"/>
      <c r="X7" s="873"/>
      <c r="Y7" s="873"/>
      <c r="Z7" s="873"/>
      <c r="AA7" s="873"/>
      <c r="AB7" s="873"/>
      <c r="AC7" s="873"/>
      <c r="AD7" s="824"/>
      <c r="AE7" s="824"/>
      <c r="AF7" s="824"/>
      <c r="AG7" s="824"/>
      <c r="AH7" s="824"/>
      <c r="AI7" s="824"/>
      <c r="AJ7" s="824"/>
      <c r="AK7" s="824"/>
      <c r="AL7" s="824"/>
      <c r="AM7" s="824"/>
      <c r="AN7" s="732"/>
      <c r="AO7" s="732"/>
      <c r="AP7" s="732"/>
      <c r="AQ7" s="732"/>
      <c r="AR7" s="732"/>
      <c r="AS7" s="732"/>
      <c r="AT7" s="732"/>
      <c r="AU7" s="732"/>
      <c r="AV7" s="732"/>
      <c r="AW7" s="733"/>
      <c r="AX7" s="732"/>
      <c r="AY7" s="732"/>
      <c r="AZ7" s="732"/>
      <c r="BA7" s="732"/>
      <c r="BB7" s="732"/>
      <c r="BC7" s="732"/>
      <c r="BD7" s="732"/>
      <c r="BE7" s="732"/>
      <c r="BF7" s="732"/>
      <c r="BG7" s="733"/>
      <c r="BM7" s="47">
        <v>10</v>
      </c>
      <c r="BN7" t="s">
        <v>291</v>
      </c>
      <c r="BO7" t="s">
        <v>294</v>
      </c>
      <c r="BP7" t="s">
        <v>295</v>
      </c>
      <c r="BQ7" t="s">
        <v>296</v>
      </c>
    </row>
    <row r="8" spans="1:69" ht="12.75" customHeight="1" x14ac:dyDescent="0.2">
      <c r="A8" s="801"/>
      <c r="B8" s="802"/>
      <c r="C8" s="803"/>
      <c r="D8" s="874"/>
      <c r="E8" s="873"/>
      <c r="F8" s="873"/>
      <c r="G8" s="873"/>
      <c r="H8" s="873"/>
      <c r="I8" s="873"/>
      <c r="J8" s="873"/>
      <c r="K8" s="873"/>
      <c r="L8" s="873"/>
      <c r="M8" s="873"/>
      <c r="N8" s="87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7">
        <v>0</v>
      </c>
      <c r="AE8" s="878"/>
      <c r="AF8" s="878"/>
      <c r="AG8" s="878"/>
      <c r="AH8" s="878"/>
      <c r="AI8" s="878"/>
      <c r="AJ8" s="878"/>
      <c r="AK8" s="878"/>
      <c r="AL8" s="878"/>
      <c r="AM8" s="879"/>
      <c r="AN8" s="883"/>
      <c r="AO8" s="883"/>
      <c r="AP8" s="883"/>
      <c r="AQ8" s="883"/>
      <c r="AR8" s="883"/>
      <c r="AS8" s="883"/>
      <c r="AT8" s="883"/>
      <c r="AU8" s="883"/>
      <c r="AV8" s="883"/>
      <c r="AW8" s="883"/>
      <c r="AX8" s="883"/>
      <c r="AY8" s="883"/>
      <c r="AZ8" s="883"/>
      <c r="BA8" s="883"/>
      <c r="BB8" s="883"/>
      <c r="BC8" s="883"/>
      <c r="BD8" s="883"/>
      <c r="BE8" s="883"/>
      <c r="BF8" s="883"/>
      <c r="BG8" s="883"/>
      <c r="BM8" s="47">
        <v>11</v>
      </c>
      <c r="BN8" t="s">
        <v>290</v>
      </c>
      <c r="BO8" t="s">
        <v>294</v>
      </c>
      <c r="BP8" t="s">
        <v>295</v>
      </c>
      <c r="BQ8" t="s">
        <v>296</v>
      </c>
    </row>
    <row r="9" spans="1:69" ht="12.75" customHeight="1" x14ac:dyDescent="0.2">
      <c r="A9" s="804"/>
      <c r="B9" s="805"/>
      <c r="C9" s="806"/>
      <c r="D9" s="875"/>
      <c r="E9" s="876"/>
      <c r="F9" s="876"/>
      <c r="G9" s="876"/>
      <c r="H9" s="876"/>
      <c r="I9" s="876"/>
      <c r="J9" s="876"/>
      <c r="K9" s="876"/>
      <c r="L9" s="876"/>
      <c r="M9" s="876"/>
      <c r="N9" s="876"/>
      <c r="O9" s="876"/>
      <c r="P9" s="876"/>
      <c r="Q9" s="876"/>
      <c r="R9" s="876"/>
      <c r="S9" s="876"/>
      <c r="T9" s="876"/>
      <c r="U9" s="876"/>
      <c r="V9" s="876"/>
      <c r="W9" s="876"/>
      <c r="X9" s="876"/>
      <c r="Y9" s="876"/>
      <c r="Z9" s="876"/>
      <c r="AA9" s="876"/>
      <c r="AB9" s="876"/>
      <c r="AC9" s="876"/>
      <c r="AD9" s="880"/>
      <c r="AE9" s="881"/>
      <c r="AF9" s="881"/>
      <c r="AG9" s="881"/>
      <c r="AH9" s="881"/>
      <c r="AI9" s="881"/>
      <c r="AJ9" s="881"/>
      <c r="AK9" s="881"/>
      <c r="AL9" s="881"/>
      <c r="AM9" s="882"/>
      <c r="AN9" s="883"/>
      <c r="AO9" s="883"/>
      <c r="AP9" s="883"/>
      <c r="AQ9" s="883"/>
      <c r="AR9" s="883"/>
      <c r="AS9" s="883"/>
      <c r="AT9" s="883"/>
      <c r="AU9" s="883"/>
      <c r="AV9" s="883"/>
      <c r="AW9" s="883"/>
      <c r="AX9" s="883"/>
      <c r="AY9" s="883"/>
      <c r="AZ9" s="883"/>
      <c r="BA9" s="883"/>
      <c r="BB9" s="883"/>
      <c r="BC9" s="883"/>
      <c r="BD9" s="883"/>
      <c r="BE9" s="883"/>
      <c r="BF9" s="883"/>
      <c r="BG9" s="883"/>
      <c r="BM9" s="47">
        <v>12</v>
      </c>
      <c r="BN9" t="s">
        <v>293</v>
      </c>
      <c r="BO9" t="s">
        <v>294</v>
      </c>
      <c r="BP9" t="s">
        <v>295</v>
      </c>
      <c r="BQ9" t="s">
        <v>296</v>
      </c>
    </row>
    <row r="10" spans="1:69" ht="12.75" customHeight="1" x14ac:dyDescent="0.2">
      <c r="A10" s="885" t="s">
        <v>266</v>
      </c>
      <c r="B10" s="886"/>
      <c r="C10" s="887"/>
      <c r="D10" s="638" t="s">
        <v>7</v>
      </c>
      <c r="E10" s="894"/>
      <c r="F10" s="894"/>
      <c r="G10" s="894"/>
      <c r="H10" s="894"/>
      <c r="I10" s="894"/>
      <c r="J10" s="894"/>
      <c r="K10" s="894"/>
      <c r="L10" s="894"/>
      <c r="M10" s="894"/>
      <c r="N10" s="894"/>
      <c r="O10" s="894"/>
      <c r="P10" s="894"/>
      <c r="Q10" s="894"/>
      <c r="R10" s="894"/>
      <c r="S10" s="894"/>
      <c r="T10" s="894"/>
      <c r="U10" s="894"/>
      <c r="V10" s="894"/>
      <c r="W10" s="894"/>
      <c r="X10" s="894"/>
      <c r="Y10" s="894"/>
      <c r="Z10" s="894"/>
      <c r="AA10" s="894"/>
      <c r="AB10" s="894"/>
      <c r="AC10" s="894"/>
      <c r="AD10" s="824" t="s">
        <v>267</v>
      </c>
      <c r="AE10" s="824"/>
      <c r="AF10" s="824"/>
      <c r="AG10" s="824"/>
      <c r="AH10" s="824"/>
      <c r="AI10" s="824"/>
      <c r="AJ10" s="824"/>
      <c r="AK10" s="824"/>
      <c r="AL10" s="824"/>
      <c r="AM10" s="824"/>
      <c r="AN10" s="660" t="s">
        <v>268</v>
      </c>
      <c r="AO10" s="660"/>
      <c r="AP10" s="660"/>
      <c r="AQ10" s="660"/>
      <c r="AR10" s="660"/>
      <c r="AS10" s="660"/>
      <c r="AT10" s="660"/>
      <c r="AU10" s="660"/>
      <c r="AV10" s="660"/>
      <c r="AW10" s="661"/>
      <c r="AX10" s="660" t="s">
        <v>269</v>
      </c>
      <c r="AY10" s="660"/>
      <c r="AZ10" s="660"/>
      <c r="BA10" s="660"/>
      <c r="BB10" s="660"/>
      <c r="BC10" s="660"/>
      <c r="BD10" s="660"/>
      <c r="BE10" s="660"/>
      <c r="BF10" s="660"/>
      <c r="BG10" s="661"/>
      <c r="BH10" s="42" t="s">
        <v>304</v>
      </c>
      <c r="BI10" s="42" t="s">
        <v>304</v>
      </c>
      <c r="BJ10" s="42" t="s">
        <v>304</v>
      </c>
      <c r="BK10" s="42" t="s">
        <v>304</v>
      </c>
      <c r="BM10" s="47" t="s">
        <v>308</v>
      </c>
      <c r="BN10" t="s">
        <v>281</v>
      </c>
      <c r="BO10" t="s">
        <v>297</v>
      </c>
      <c r="BP10" t="s">
        <v>298</v>
      </c>
      <c r="BQ10" t="s">
        <v>299</v>
      </c>
    </row>
    <row r="11" spans="1:69" ht="50.25" customHeight="1" x14ac:dyDescent="0.2">
      <c r="A11" s="888"/>
      <c r="B11" s="889"/>
      <c r="C11" s="890"/>
      <c r="D11" s="895"/>
      <c r="E11" s="896"/>
      <c r="F11" s="896"/>
      <c r="G11" s="896"/>
      <c r="H11" s="896"/>
      <c r="I11" s="896"/>
      <c r="J11" s="896"/>
      <c r="K11" s="896"/>
      <c r="L11" s="896"/>
      <c r="M11" s="896"/>
      <c r="N11" s="896"/>
      <c r="O11" s="896"/>
      <c r="P11" s="896"/>
      <c r="Q11" s="896"/>
      <c r="R11" s="896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24"/>
      <c r="AE11" s="824"/>
      <c r="AF11" s="824"/>
      <c r="AG11" s="824"/>
      <c r="AH11" s="824"/>
      <c r="AI11" s="824"/>
      <c r="AJ11" s="824"/>
      <c r="AK11" s="824"/>
      <c r="AL11" s="824"/>
      <c r="AM11" s="824"/>
      <c r="AN11" s="560"/>
      <c r="AO11" s="560"/>
      <c r="AP11" s="560"/>
      <c r="AQ11" s="560"/>
      <c r="AR11" s="560"/>
      <c r="AS11" s="560"/>
      <c r="AT11" s="560"/>
      <c r="AU11" s="560"/>
      <c r="AV11" s="560"/>
      <c r="AW11" s="662"/>
      <c r="AX11" s="560"/>
      <c r="AY11" s="560"/>
      <c r="AZ11" s="560"/>
      <c r="BA11" s="560"/>
      <c r="BB11" s="560"/>
      <c r="BC11" s="560"/>
      <c r="BD11" s="560"/>
      <c r="BE11" s="560"/>
      <c r="BF11" s="560"/>
      <c r="BG11" s="662"/>
    </row>
    <row r="12" spans="1:69" ht="17.25" customHeight="1" x14ac:dyDescent="0.2">
      <c r="A12" s="888"/>
      <c r="B12" s="889"/>
      <c r="C12" s="890"/>
      <c r="D12" s="755" t="s">
        <v>3</v>
      </c>
      <c r="E12" s="920"/>
      <c r="F12" s="920"/>
      <c r="G12" s="920"/>
      <c r="H12" s="920"/>
      <c r="I12" s="920"/>
      <c r="J12" s="920"/>
      <c r="K12" s="920"/>
      <c r="L12" s="920"/>
      <c r="M12" s="920"/>
      <c r="N12" s="920"/>
      <c r="O12" s="920"/>
      <c r="P12" s="920"/>
      <c r="Q12" s="920"/>
      <c r="R12" s="920"/>
      <c r="S12" s="920"/>
      <c r="T12" s="920"/>
      <c r="U12" s="920"/>
      <c r="V12" s="920"/>
      <c r="W12" s="920"/>
      <c r="X12" s="920"/>
      <c r="Y12" s="920"/>
      <c r="Z12" s="920"/>
      <c r="AA12" s="920"/>
      <c r="AB12" s="920"/>
      <c r="AC12" s="920"/>
      <c r="AD12" s="824"/>
      <c r="AE12" s="824"/>
      <c r="AF12" s="824"/>
      <c r="AG12" s="824"/>
      <c r="AH12" s="824"/>
      <c r="AI12" s="824"/>
      <c r="AJ12" s="824"/>
      <c r="AK12" s="824"/>
      <c r="AL12" s="824"/>
      <c r="AM12" s="824"/>
      <c r="AN12" s="732"/>
      <c r="AO12" s="732"/>
      <c r="AP12" s="732"/>
      <c r="AQ12" s="732"/>
      <c r="AR12" s="732"/>
      <c r="AS12" s="732"/>
      <c r="AT12" s="732"/>
      <c r="AU12" s="732"/>
      <c r="AV12" s="732"/>
      <c r="AW12" s="733"/>
      <c r="AX12" s="732"/>
      <c r="AY12" s="732"/>
      <c r="AZ12" s="732"/>
      <c r="BA12" s="732"/>
      <c r="BB12" s="732"/>
      <c r="BC12" s="732"/>
      <c r="BD12" s="732"/>
      <c r="BE12" s="732"/>
      <c r="BF12" s="732"/>
      <c r="BG12" s="733"/>
    </row>
    <row r="13" spans="1:69" ht="12.75" customHeight="1" x14ac:dyDescent="0.2">
      <c r="A13" s="888"/>
      <c r="B13" s="889"/>
      <c r="C13" s="890"/>
      <c r="D13" s="921"/>
      <c r="E13" s="920"/>
      <c r="F13" s="920"/>
      <c r="G13" s="920"/>
      <c r="H13" s="920"/>
      <c r="I13" s="920"/>
      <c r="J13" s="920"/>
      <c r="K13" s="920"/>
      <c r="L13" s="920"/>
      <c r="M13" s="920"/>
      <c r="N13" s="920"/>
      <c r="O13" s="920"/>
      <c r="P13" s="920"/>
      <c r="Q13" s="920"/>
      <c r="R13" s="920"/>
      <c r="S13" s="920"/>
      <c r="T13" s="920"/>
      <c r="U13" s="920"/>
      <c r="V13" s="920"/>
      <c r="W13" s="920"/>
      <c r="X13" s="920"/>
      <c r="Y13" s="920"/>
      <c r="Z13" s="920"/>
      <c r="AA13" s="920"/>
      <c r="AB13" s="920"/>
      <c r="AC13" s="920"/>
      <c r="AD13" s="877">
        <v>0</v>
      </c>
      <c r="AE13" s="878"/>
      <c r="AF13" s="878"/>
      <c r="AG13" s="878"/>
      <c r="AH13" s="878"/>
      <c r="AI13" s="878"/>
      <c r="AJ13" s="878"/>
      <c r="AK13" s="878"/>
      <c r="AL13" s="878"/>
      <c r="AM13" s="879"/>
      <c r="AN13" s="883"/>
      <c r="AO13" s="883"/>
      <c r="AP13" s="883"/>
      <c r="AQ13" s="883"/>
      <c r="AR13" s="883"/>
      <c r="AS13" s="883"/>
      <c r="AT13" s="883"/>
      <c r="AU13" s="883"/>
      <c r="AV13" s="883"/>
      <c r="AW13" s="883"/>
      <c r="AX13" s="883"/>
      <c r="AY13" s="883"/>
      <c r="AZ13" s="883"/>
      <c r="BA13" s="883"/>
      <c r="BB13" s="883"/>
      <c r="BC13" s="883"/>
      <c r="BD13" s="883"/>
      <c r="BE13" s="883"/>
      <c r="BF13" s="883"/>
      <c r="BG13" s="883"/>
    </row>
    <row r="14" spans="1:69" ht="12.75" customHeight="1" x14ac:dyDescent="0.2">
      <c r="A14" s="891"/>
      <c r="B14" s="892"/>
      <c r="C14" s="893"/>
      <c r="D14" s="922"/>
      <c r="E14" s="923"/>
      <c r="F14" s="923"/>
      <c r="G14" s="923"/>
      <c r="H14" s="923"/>
      <c r="I14" s="923"/>
      <c r="J14" s="923"/>
      <c r="K14" s="923"/>
      <c r="L14" s="923"/>
      <c r="M14" s="923"/>
      <c r="N14" s="923"/>
      <c r="O14" s="923"/>
      <c r="P14" s="923"/>
      <c r="Q14" s="923"/>
      <c r="R14" s="923"/>
      <c r="S14" s="923"/>
      <c r="T14" s="923"/>
      <c r="U14" s="923"/>
      <c r="V14" s="923"/>
      <c r="W14" s="923"/>
      <c r="X14" s="923"/>
      <c r="Y14" s="923"/>
      <c r="Z14" s="923"/>
      <c r="AA14" s="923"/>
      <c r="AB14" s="923"/>
      <c r="AC14" s="923"/>
      <c r="AD14" s="880"/>
      <c r="AE14" s="881"/>
      <c r="AF14" s="881"/>
      <c r="AG14" s="881"/>
      <c r="AH14" s="881"/>
      <c r="AI14" s="881"/>
      <c r="AJ14" s="881"/>
      <c r="AK14" s="881"/>
      <c r="AL14" s="881"/>
      <c r="AM14" s="882"/>
      <c r="AN14" s="883"/>
      <c r="AO14" s="883"/>
      <c r="AP14" s="883"/>
      <c r="AQ14" s="883"/>
      <c r="AR14" s="883"/>
      <c r="AS14" s="883"/>
      <c r="AT14" s="883"/>
      <c r="AU14" s="883"/>
      <c r="AV14" s="883"/>
      <c r="AW14" s="883"/>
      <c r="AX14" s="883"/>
      <c r="AY14" s="883"/>
      <c r="AZ14" s="883"/>
      <c r="BA14" s="883"/>
      <c r="BB14" s="883"/>
      <c r="BC14" s="883"/>
      <c r="BD14" s="883"/>
      <c r="BE14" s="883"/>
      <c r="BF14" s="883"/>
      <c r="BG14" s="883"/>
    </row>
    <row r="15" spans="1:69" ht="12.75" customHeight="1" x14ac:dyDescent="0.2">
      <c r="A15" s="924" t="s">
        <v>265</v>
      </c>
      <c r="B15" s="925"/>
      <c r="C15" s="926"/>
      <c r="D15" s="905" t="s">
        <v>292</v>
      </c>
      <c r="E15" s="906"/>
      <c r="F15" s="906"/>
      <c r="G15" s="906"/>
      <c r="H15" s="906"/>
      <c r="I15" s="906"/>
      <c r="J15" s="906"/>
      <c r="K15" s="906"/>
      <c r="L15" s="906"/>
      <c r="M15" s="906"/>
      <c r="N15" s="906"/>
      <c r="O15" s="906"/>
      <c r="P15" s="906"/>
      <c r="Q15" s="906"/>
      <c r="R15" s="906"/>
      <c r="S15" s="906"/>
      <c r="T15" s="906"/>
      <c r="U15" s="906"/>
      <c r="V15" s="906"/>
      <c r="W15" s="906"/>
      <c r="X15" s="906"/>
      <c r="Y15" s="906"/>
      <c r="Z15" s="906"/>
      <c r="AA15" s="906"/>
      <c r="AB15" s="906"/>
      <c r="AC15" s="906"/>
      <c r="AD15" s="933" t="s">
        <v>297</v>
      </c>
      <c r="AE15" s="933"/>
      <c r="AF15" s="933"/>
      <c r="AG15" s="933"/>
      <c r="AH15" s="933"/>
      <c r="AI15" s="933"/>
      <c r="AJ15" s="933"/>
      <c r="AK15" s="933"/>
      <c r="AL15" s="933"/>
      <c r="AM15" s="933"/>
      <c r="AN15" s="934" t="s">
        <v>298</v>
      </c>
      <c r="AO15" s="934"/>
      <c r="AP15" s="934"/>
      <c r="AQ15" s="934"/>
      <c r="AR15" s="934"/>
      <c r="AS15" s="934"/>
      <c r="AT15" s="934"/>
      <c r="AU15" s="934"/>
      <c r="AV15" s="934"/>
      <c r="AW15" s="935"/>
      <c r="AX15" s="934" t="s">
        <v>299</v>
      </c>
      <c r="AY15" s="934"/>
      <c r="AZ15" s="934"/>
      <c r="BA15" s="934"/>
      <c r="BB15" s="934"/>
      <c r="BC15" s="934"/>
      <c r="BD15" s="934"/>
      <c r="BE15" s="934"/>
      <c r="BF15" s="934"/>
      <c r="BG15" s="935"/>
      <c r="BH15" s="46" t="s">
        <v>304</v>
      </c>
      <c r="BI15" s="46" t="s">
        <v>304</v>
      </c>
      <c r="BJ15" s="46" t="s">
        <v>304</v>
      </c>
      <c r="BK15" s="46" t="s">
        <v>304</v>
      </c>
    </row>
    <row r="16" spans="1:69" x14ac:dyDescent="0.2">
      <c r="A16" s="927"/>
      <c r="B16" s="928"/>
      <c r="C16" s="929"/>
      <c r="D16" s="907"/>
      <c r="E16" s="908"/>
      <c r="F16" s="908"/>
      <c r="G16" s="908"/>
      <c r="H16" s="908"/>
      <c r="I16" s="908"/>
      <c r="J16" s="908"/>
      <c r="K16" s="908"/>
      <c r="L16" s="908"/>
      <c r="M16" s="908"/>
      <c r="N16" s="908"/>
      <c r="O16" s="908"/>
      <c r="P16" s="908"/>
      <c r="Q16" s="908"/>
      <c r="R16" s="908"/>
      <c r="S16" s="908"/>
      <c r="T16" s="908"/>
      <c r="U16" s="908"/>
      <c r="V16" s="908"/>
      <c r="W16" s="908"/>
      <c r="X16" s="908"/>
      <c r="Y16" s="908"/>
      <c r="Z16" s="908"/>
      <c r="AA16" s="908"/>
      <c r="AB16" s="908"/>
      <c r="AC16" s="908"/>
      <c r="AD16" s="933"/>
      <c r="AE16" s="933"/>
      <c r="AF16" s="933"/>
      <c r="AG16" s="933"/>
      <c r="AH16" s="933"/>
      <c r="AI16" s="933"/>
      <c r="AJ16" s="933"/>
      <c r="AK16" s="933"/>
      <c r="AL16" s="933"/>
      <c r="AM16" s="933"/>
      <c r="AN16" s="936"/>
      <c r="AO16" s="936"/>
      <c r="AP16" s="936"/>
      <c r="AQ16" s="936"/>
      <c r="AR16" s="936"/>
      <c r="AS16" s="936"/>
      <c r="AT16" s="936"/>
      <c r="AU16" s="936"/>
      <c r="AV16" s="936"/>
      <c r="AW16" s="937"/>
      <c r="AX16" s="936"/>
      <c r="AY16" s="936"/>
      <c r="AZ16" s="936"/>
      <c r="BA16" s="936"/>
      <c r="BB16" s="936"/>
      <c r="BC16" s="936"/>
      <c r="BD16" s="936"/>
      <c r="BE16" s="936"/>
      <c r="BF16" s="936"/>
      <c r="BG16" s="937"/>
      <c r="BH16" s="46"/>
      <c r="BK16" s="46"/>
    </row>
    <row r="17" spans="1:63" x14ac:dyDescent="0.2">
      <c r="A17" s="927"/>
      <c r="B17" s="928"/>
      <c r="C17" s="929"/>
      <c r="D17" s="907"/>
      <c r="E17" s="908"/>
      <c r="F17" s="908"/>
      <c r="G17" s="908"/>
      <c r="H17" s="908"/>
      <c r="I17" s="908"/>
      <c r="J17" s="908"/>
      <c r="K17" s="908"/>
      <c r="L17" s="908"/>
      <c r="M17" s="908"/>
      <c r="N17" s="908"/>
      <c r="O17" s="908"/>
      <c r="P17" s="908"/>
      <c r="Q17" s="908"/>
      <c r="R17" s="908"/>
      <c r="S17" s="908"/>
      <c r="T17" s="908"/>
      <c r="U17" s="908"/>
      <c r="V17" s="908"/>
      <c r="W17" s="908"/>
      <c r="X17" s="908"/>
      <c r="Y17" s="908"/>
      <c r="Z17" s="908"/>
      <c r="AA17" s="908"/>
      <c r="AB17" s="908"/>
      <c r="AC17" s="908"/>
      <c r="AD17" s="933"/>
      <c r="AE17" s="933"/>
      <c r="AF17" s="933"/>
      <c r="AG17" s="933"/>
      <c r="AH17" s="933"/>
      <c r="AI17" s="933"/>
      <c r="AJ17" s="933"/>
      <c r="AK17" s="933"/>
      <c r="AL17" s="933"/>
      <c r="AM17" s="933"/>
      <c r="AN17" s="936"/>
      <c r="AO17" s="936"/>
      <c r="AP17" s="936"/>
      <c r="AQ17" s="936"/>
      <c r="AR17" s="936"/>
      <c r="AS17" s="936"/>
      <c r="AT17" s="936"/>
      <c r="AU17" s="936"/>
      <c r="AV17" s="936"/>
      <c r="AW17" s="937"/>
      <c r="AX17" s="936"/>
      <c r="AY17" s="936"/>
      <c r="AZ17" s="936"/>
      <c r="BA17" s="936"/>
      <c r="BB17" s="936"/>
      <c r="BC17" s="936"/>
      <c r="BD17" s="936"/>
      <c r="BE17" s="936"/>
      <c r="BF17" s="936"/>
      <c r="BG17" s="937"/>
      <c r="BH17" s="46"/>
      <c r="BI17" s="46"/>
      <c r="BJ17" s="46"/>
      <c r="BK17" s="46"/>
    </row>
    <row r="18" spans="1:63" ht="13.5" x14ac:dyDescent="0.25">
      <c r="A18" s="927"/>
      <c r="B18" s="928"/>
      <c r="C18" s="929"/>
      <c r="D18" s="899" t="s">
        <v>277</v>
      </c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33"/>
      <c r="AE18" s="933"/>
      <c r="AF18" s="933"/>
      <c r="AG18" s="933"/>
      <c r="AH18" s="933"/>
      <c r="AI18" s="933"/>
      <c r="AJ18" s="933"/>
      <c r="AK18" s="933"/>
      <c r="AL18" s="933"/>
      <c r="AM18" s="933"/>
      <c r="AN18" s="936"/>
      <c r="AO18" s="936"/>
      <c r="AP18" s="936"/>
      <c r="AQ18" s="936"/>
      <c r="AR18" s="936"/>
      <c r="AS18" s="936"/>
      <c r="AT18" s="936"/>
      <c r="AU18" s="936"/>
      <c r="AV18" s="936"/>
      <c r="AW18" s="937"/>
      <c r="AX18" s="936"/>
      <c r="AY18" s="936"/>
      <c r="AZ18" s="936"/>
      <c r="BA18" s="936"/>
      <c r="BB18" s="936"/>
      <c r="BC18" s="936"/>
      <c r="BD18" s="936"/>
      <c r="BE18" s="936"/>
      <c r="BF18" s="936"/>
      <c r="BG18" s="937"/>
      <c r="BH18" s="46"/>
      <c r="BI18" s="46"/>
      <c r="BJ18" s="46"/>
      <c r="BK18" s="46"/>
    </row>
    <row r="19" spans="1:63" ht="3" customHeight="1" x14ac:dyDescent="0.2">
      <c r="A19" s="927"/>
      <c r="B19" s="928"/>
      <c r="C19" s="929"/>
      <c r="D19" s="901" t="s">
        <v>278</v>
      </c>
      <c r="E19" s="902"/>
      <c r="F19" s="902"/>
      <c r="G19" s="902"/>
      <c r="H19" s="902"/>
      <c r="I19" s="902"/>
      <c r="J19" s="902"/>
      <c r="K19" s="902"/>
      <c r="L19" s="902"/>
      <c r="M19" s="902"/>
      <c r="N19" s="902"/>
      <c r="O19" s="902"/>
      <c r="P19" s="902"/>
      <c r="Q19" s="902"/>
      <c r="R19" s="902"/>
      <c r="S19" s="902"/>
      <c r="T19" s="902"/>
      <c r="U19" s="902"/>
      <c r="V19" s="902"/>
      <c r="W19" s="902"/>
      <c r="X19" s="902"/>
      <c r="Y19" s="902"/>
      <c r="Z19" s="902"/>
      <c r="AA19" s="902"/>
      <c r="AB19" s="902"/>
      <c r="AC19" s="902"/>
      <c r="AD19" s="933"/>
      <c r="AE19" s="933"/>
      <c r="AF19" s="933"/>
      <c r="AG19" s="933"/>
      <c r="AH19" s="933"/>
      <c r="AI19" s="933"/>
      <c r="AJ19" s="933"/>
      <c r="AK19" s="933"/>
      <c r="AL19" s="933"/>
      <c r="AM19" s="933"/>
      <c r="AN19" s="938"/>
      <c r="AO19" s="938"/>
      <c r="AP19" s="938"/>
      <c r="AQ19" s="938"/>
      <c r="AR19" s="938"/>
      <c r="AS19" s="938"/>
      <c r="AT19" s="938"/>
      <c r="AU19" s="938"/>
      <c r="AV19" s="938"/>
      <c r="AW19" s="939"/>
      <c r="AX19" s="938"/>
      <c r="AY19" s="938"/>
      <c r="AZ19" s="938"/>
      <c r="BA19" s="938"/>
      <c r="BB19" s="938"/>
      <c r="BC19" s="938"/>
      <c r="BD19" s="938"/>
      <c r="BE19" s="938"/>
      <c r="BF19" s="938"/>
      <c r="BG19" s="939"/>
      <c r="BH19" s="46"/>
      <c r="BI19" s="46"/>
      <c r="BJ19" s="46"/>
      <c r="BK19" s="46"/>
    </row>
    <row r="20" spans="1:63" ht="12.75" customHeight="1" x14ac:dyDescent="0.2">
      <c r="A20" s="927"/>
      <c r="B20" s="928"/>
      <c r="C20" s="929"/>
      <c r="D20" s="901"/>
      <c r="E20" s="902"/>
      <c r="F20" s="902"/>
      <c r="G20" s="902"/>
      <c r="H20" s="902"/>
      <c r="I20" s="902"/>
      <c r="J20" s="902"/>
      <c r="K20" s="902"/>
      <c r="L20" s="902"/>
      <c r="M20" s="902"/>
      <c r="N20" s="902"/>
      <c r="O20" s="902"/>
      <c r="P20" s="902"/>
      <c r="Q20" s="902"/>
      <c r="R20" s="902"/>
      <c r="S20" s="902"/>
      <c r="T20" s="902"/>
      <c r="U20" s="902"/>
      <c r="V20" s="902"/>
      <c r="W20" s="902"/>
      <c r="X20" s="902"/>
      <c r="Y20" s="902"/>
      <c r="Z20" s="902"/>
      <c r="AA20" s="902"/>
      <c r="AB20" s="902"/>
      <c r="AC20" s="902"/>
      <c r="AD20" s="940">
        <v>0</v>
      </c>
      <c r="AE20" s="941"/>
      <c r="AF20" s="941"/>
      <c r="AG20" s="941"/>
      <c r="AH20" s="941"/>
      <c r="AI20" s="941"/>
      <c r="AJ20" s="941"/>
      <c r="AK20" s="941"/>
      <c r="AL20" s="941"/>
      <c r="AM20" s="942"/>
      <c r="AN20" s="960"/>
      <c r="AO20" s="961"/>
      <c r="AP20" s="961"/>
      <c r="AQ20" s="961"/>
      <c r="AR20" s="961"/>
      <c r="AS20" s="961"/>
      <c r="AT20" s="961"/>
      <c r="AU20" s="961"/>
      <c r="AV20" s="961"/>
      <c r="AW20" s="962"/>
      <c r="AX20" s="960"/>
      <c r="AY20" s="961"/>
      <c r="AZ20" s="961"/>
      <c r="BA20" s="961"/>
      <c r="BB20" s="961"/>
      <c r="BC20" s="961"/>
      <c r="BD20" s="961"/>
      <c r="BE20" s="961"/>
      <c r="BF20" s="961"/>
      <c r="BG20" s="962"/>
      <c r="BH20" s="46"/>
      <c r="BI20" s="46"/>
      <c r="BJ20" s="46"/>
      <c r="BK20" s="46"/>
    </row>
    <row r="21" spans="1:63" ht="12.75" customHeight="1" x14ac:dyDescent="0.2">
      <c r="A21" s="930"/>
      <c r="B21" s="931"/>
      <c r="C21" s="932"/>
      <c r="D21" s="903"/>
      <c r="E21" s="904"/>
      <c r="F21" s="904"/>
      <c r="G21" s="904"/>
      <c r="H21" s="904"/>
      <c r="I21" s="904"/>
      <c r="J21" s="904"/>
      <c r="K21" s="904"/>
      <c r="L21" s="904"/>
      <c r="M21" s="904"/>
      <c r="N21" s="904"/>
      <c r="O21" s="904"/>
      <c r="P21" s="904"/>
      <c r="Q21" s="904"/>
      <c r="R21" s="904"/>
      <c r="S21" s="904"/>
      <c r="T21" s="904"/>
      <c r="U21" s="904"/>
      <c r="V21" s="904"/>
      <c r="W21" s="904"/>
      <c r="X21" s="904"/>
      <c r="Y21" s="904"/>
      <c r="Z21" s="904"/>
      <c r="AA21" s="904"/>
      <c r="AB21" s="904"/>
      <c r="AC21" s="904"/>
      <c r="AD21" s="943"/>
      <c r="AE21" s="944"/>
      <c r="AF21" s="944"/>
      <c r="AG21" s="944"/>
      <c r="AH21" s="944"/>
      <c r="AI21" s="944"/>
      <c r="AJ21" s="944"/>
      <c r="AK21" s="944"/>
      <c r="AL21" s="944"/>
      <c r="AM21" s="945"/>
      <c r="AN21" s="963"/>
      <c r="AO21" s="964"/>
      <c r="AP21" s="964"/>
      <c r="AQ21" s="964"/>
      <c r="AR21" s="964"/>
      <c r="AS21" s="964"/>
      <c r="AT21" s="964"/>
      <c r="AU21" s="964"/>
      <c r="AV21" s="964"/>
      <c r="AW21" s="965"/>
      <c r="AX21" s="963"/>
      <c r="AY21" s="964"/>
      <c r="AZ21" s="964"/>
      <c r="BA21" s="964"/>
      <c r="BB21" s="964"/>
      <c r="BC21" s="964"/>
      <c r="BD21" s="964"/>
      <c r="BE21" s="964"/>
      <c r="BF21" s="964"/>
      <c r="BG21" s="965"/>
      <c r="BH21" s="46"/>
      <c r="BI21" s="46"/>
      <c r="BJ21" s="46"/>
      <c r="BK21" s="46"/>
    </row>
    <row r="22" spans="1:63" ht="12.75" customHeight="1" x14ac:dyDescent="0.2">
      <c r="A22" s="798" t="s">
        <v>273</v>
      </c>
      <c r="B22" s="799"/>
      <c r="C22" s="800"/>
      <c r="D22" s="913" t="s">
        <v>9</v>
      </c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914"/>
      <c r="S22" s="914"/>
      <c r="T22" s="914"/>
      <c r="U22" s="914"/>
      <c r="V22" s="914"/>
      <c r="W22" s="914"/>
      <c r="X22" s="914"/>
      <c r="Y22" s="914"/>
      <c r="Z22" s="914"/>
      <c r="AA22" s="914"/>
      <c r="AB22" s="914"/>
      <c r="AC22" s="914"/>
      <c r="AD22" s="917" t="s">
        <v>294</v>
      </c>
      <c r="AE22" s="917"/>
      <c r="AF22" s="917"/>
      <c r="AG22" s="917"/>
      <c r="AH22" s="917"/>
      <c r="AI22" s="917"/>
      <c r="AJ22" s="917"/>
      <c r="AK22" s="917"/>
      <c r="AL22" s="917"/>
      <c r="AM22" s="917"/>
      <c r="AN22" s="946" t="s">
        <v>295</v>
      </c>
      <c r="AO22" s="946"/>
      <c r="AP22" s="946"/>
      <c r="AQ22" s="946"/>
      <c r="AR22" s="946"/>
      <c r="AS22" s="946"/>
      <c r="AT22" s="946"/>
      <c r="AU22" s="946"/>
      <c r="AV22" s="946"/>
      <c r="AW22" s="947"/>
      <c r="AX22" s="946" t="s">
        <v>296</v>
      </c>
      <c r="AY22" s="946"/>
      <c r="AZ22" s="946"/>
      <c r="BA22" s="946"/>
      <c r="BB22" s="946"/>
      <c r="BC22" s="946"/>
      <c r="BD22" s="946"/>
      <c r="BE22" s="946"/>
      <c r="BF22" s="946"/>
      <c r="BG22" s="947"/>
      <c r="BH22" s="42" t="s">
        <v>304</v>
      </c>
      <c r="BI22" s="42" t="s">
        <v>5</v>
      </c>
      <c r="BJ22" s="45" t="s">
        <v>281</v>
      </c>
      <c r="BK22" s="42" t="s">
        <v>304</v>
      </c>
    </row>
    <row r="23" spans="1:63" ht="12.75" customHeight="1" x14ac:dyDescent="0.2">
      <c r="A23" s="801"/>
      <c r="B23" s="802"/>
      <c r="C23" s="803"/>
      <c r="D23" s="918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919"/>
      <c r="P23" s="919"/>
      <c r="Q23" s="919"/>
      <c r="R23" s="919"/>
      <c r="S23" s="919"/>
      <c r="T23" s="919"/>
      <c r="U23" s="919"/>
      <c r="V23" s="919"/>
      <c r="W23" s="919"/>
      <c r="X23" s="919"/>
      <c r="Y23" s="919"/>
      <c r="Z23" s="919"/>
      <c r="AA23" s="919"/>
      <c r="AB23" s="919"/>
      <c r="AC23" s="919"/>
      <c r="AD23" s="917"/>
      <c r="AE23" s="917"/>
      <c r="AF23" s="917"/>
      <c r="AG23" s="917"/>
      <c r="AH23" s="917"/>
      <c r="AI23" s="917"/>
      <c r="AJ23" s="917"/>
      <c r="AK23" s="917"/>
      <c r="AL23" s="917"/>
      <c r="AM23" s="917"/>
      <c r="AN23" s="948"/>
      <c r="AO23" s="948"/>
      <c r="AP23" s="948"/>
      <c r="AQ23" s="948"/>
      <c r="AR23" s="948"/>
      <c r="AS23" s="948"/>
      <c r="AT23" s="948"/>
      <c r="AU23" s="948"/>
      <c r="AV23" s="948"/>
      <c r="AW23" s="949"/>
      <c r="AX23" s="948"/>
      <c r="AY23" s="948"/>
      <c r="AZ23" s="948"/>
      <c r="BA23" s="948"/>
      <c r="BB23" s="948"/>
      <c r="BC23" s="948"/>
      <c r="BD23" s="948"/>
      <c r="BE23" s="948"/>
      <c r="BF23" s="948"/>
      <c r="BG23" s="949"/>
      <c r="BH23" s="42" t="s">
        <v>273</v>
      </c>
      <c r="BI23" s="42" t="s">
        <v>5</v>
      </c>
      <c r="BJ23" s="42" t="s">
        <v>273</v>
      </c>
      <c r="BK23" s="42" t="s">
        <v>273</v>
      </c>
    </row>
    <row r="24" spans="1:63" ht="25.5" x14ac:dyDescent="0.2">
      <c r="A24" s="801"/>
      <c r="B24" s="802"/>
      <c r="C24" s="803"/>
      <c r="D24" s="915"/>
      <c r="E24" s="916"/>
      <c r="F24" s="916"/>
      <c r="G24" s="916"/>
      <c r="H24" s="916"/>
      <c r="I24" s="916"/>
      <c r="J24" s="916"/>
      <c r="K24" s="916"/>
      <c r="L24" s="916"/>
      <c r="M24" s="916"/>
      <c r="N24" s="916"/>
      <c r="O24" s="916"/>
      <c r="P24" s="916"/>
      <c r="Q24" s="916"/>
      <c r="R24" s="916"/>
      <c r="S24" s="916"/>
      <c r="T24" s="916"/>
      <c r="U24" s="916"/>
      <c r="V24" s="916"/>
      <c r="W24" s="916"/>
      <c r="X24" s="916"/>
      <c r="Y24" s="916"/>
      <c r="Z24" s="916"/>
      <c r="AA24" s="916"/>
      <c r="AB24" s="916"/>
      <c r="AC24" s="916"/>
      <c r="AD24" s="917"/>
      <c r="AE24" s="917"/>
      <c r="AF24" s="917"/>
      <c r="AG24" s="917"/>
      <c r="AH24" s="917"/>
      <c r="AI24" s="917"/>
      <c r="AJ24" s="917"/>
      <c r="AK24" s="917"/>
      <c r="AL24" s="917"/>
      <c r="AM24" s="917"/>
      <c r="AN24" s="948"/>
      <c r="AO24" s="948"/>
      <c r="AP24" s="948"/>
      <c r="AQ24" s="948"/>
      <c r="AR24" s="948"/>
      <c r="AS24" s="948"/>
      <c r="AT24" s="948"/>
      <c r="AU24" s="948"/>
      <c r="AV24" s="948"/>
      <c r="AW24" s="949"/>
      <c r="AX24" s="948"/>
      <c r="AY24" s="948"/>
      <c r="AZ24" s="948"/>
      <c r="BA24" s="948"/>
      <c r="BB24" s="948"/>
      <c r="BC24" s="948"/>
      <c r="BD24" s="948"/>
      <c r="BE24" s="948"/>
      <c r="BF24" s="948"/>
      <c r="BG24" s="949"/>
      <c r="BJ24" s="44" t="s">
        <v>297</v>
      </c>
    </row>
    <row r="25" spans="1:63" ht="13.5" x14ac:dyDescent="0.25">
      <c r="A25" s="801"/>
      <c r="B25" s="802"/>
      <c r="C25" s="803"/>
      <c r="D25" s="897" t="s">
        <v>277</v>
      </c>
      <c r="E25" s="898"/>
      <c r="F25" s="898"/>
      <c r="G25" s="898"/>
      <c r="H25" s="898"/>
      <c r="I25" s="898"/>
      <c r="J25" s="898"/>
      <c r="K25" s="898"/>
      <c r="L25" s="898"/>
      <c r="M25" s="898"/>
      <c r="N25" s="898"/>
      <c r="O25" s="898"/>
      <c r="P25" s="898"/>
      <c r="Q25" s="898"/>
      <c r="R25" s="898"/>
      <c r="S25" s="898"/>
      <c r="T25" s="898"/>
      <c r="U25" s="898"/>
      <c r="V25" s="898"/>
      <c r="W25" s="898"/>
      <c r="X25" s="898"/>
      <c r="Y25" s="898"/>
      <c r="Z25" s="898"/>
      <c r="AA25" s="898"/>
      <c r="AB25" s="898"/>
      <c r="AC25" s="898"/>
      <c r="AD25" s="917"/>
      <c r="AE25" s="917"/>
      <c r="AF25" s="917"/>
      <c r="AG25" s="917"/>
      <c r="AH25" s="917"/>
      <c r="AI25" s="917"/>
      <c r="AJ25" s="917"/>
      <c r="AK25" s="917"/>
      <c r="AL25" s="917"/>
      <c r="AM25" s="917"/>
      <c r="AN25" s="950"/>
      <c r="AO25" s="950"/>
      <c r="AP25" s="950"/>
      <c r="AQ25" s="950"/>
      <c r="AR25" s="950"/>
      <c r="AS25" s="950"/>
      <c r="AT25" s="950"/>
      <c r="AU25" s="950"/>
      <c r="AV25" s="950"/>
      <c r="AW25" s="951"/>
      <c r="AX25" s="950"/>
      <c r="AY25" s="950"/>
      <c r="AZ25" s="950"/>
      <c r="BA25" s="950"/>
      <c r="BB25" s="950"/>
      <c r="BC25" s="950"/>
      <c r="BD25" s="950"/>
      <c r="BE25" s="950"/>
      <c r="BF25" s="950"/>
      <c r="BG25" s="951"/>
      <c r="BJ25" s="43" t="s">
        <v>298</v>
      </c>
    </row>
    <row r="26" spans="1:63" ht="12.75" customHeight="1" x14ac:dyDescent="0.2">
      <c r="A26" s="801"/>
      <c r="B26" s="802"/>
      <c r="C26" s="803"/>
      <c r="D26" s="909" t="s">
        <v>2</v>
      </c>
      <c r="E26" s="910"/>
      <c r="F26" s="910"/>
      <c r="G26" s="910"/>
      <c r="H26" s="910"/>
      <c r="I26" s="910"/>
      <c r="J26" s="910"/>
      <c r="K26" s="910"/>
      <c r="L26" s="910"/>
      <c r="M26" s="910"/>
      <c r="N26" s="910"/>
      <c r="O26" s="910"/>
      <c r="P26" s="910"/>
      <c r="Q26" s="910"/>
      <c r="R26" s="910"/>
      <c r="S26" s="910"/>
      <c r="T26" s="910"/>
      <c r="U26" s="910"/>
      <c r="V26" s="910"/>
      <c r="W26" s="910"/>
      <c r="X26" s="910"/>
      <c r="Y26" s="910"/>
      <c r="Z26" s="910"/>
      <c r="AA26" s="910"/>
      <c r="AB26" s="910"/>
      <c r="AC26" s="910"/>
      <c r="AD26" s="877">
        <v>0</v>
      </c>
      <c r="AE26" s="878"/>
      <c r="AF26" s="878"/>
      <c r="AG26" s="878"/>
      <c r="AH26" s="878"/>
      <c r="AI26" s="878"/>
      <c r="AJ26" s="878"/>
      <c r="AK26" s="878"/>
      <c r="AL26" s="878"/>
      <c r="AM26" s="879"/>
      <c r="AN26" s="883"/>
      <c r="AO26" s="883"/>
      <c r="AP26" s="883"/>
      <c r="AQ26" s="883"/>
      <c r="AR26" s="883"/>
      <c r="AS26" s="883"/>
      <c r="AT26" s="883"/>
      <c r="AU26" s="883"/>
      <c r="AV26" s="883"/>
      <c r="AW26" s="883"/>
      <c r="AX26" s="883"/>
      <c r="AY26" s="883"/>
      <c r="AZ26" s="883"/>
      <c r="BA26" s="883"/>
      <c r="BB26" s="883"/>
      <c r="BC26" s="883"/>
      <c r="BD26" s="883"/>
      <c r="BE26" s="883"/>
      <c r="BF26" s="883"/>
      <c r="BG26" s="883"/>
      <c r="BJ26" s="43" t="s">
        <v>299</v>
      </c>
    </row>
    <row r="27" spans="1:63" ht="12.75" customHeight="1" x14ac:dyDescent="0.2">
      <c r="A27" s="804"/>
      <c r="B27" s="805"/>
      <c r="C27" s="806"/>
      <c r="D27" s="911"/>
      <c r="E27" s="912"/>
      <c r="F27" s="912"/>
      <c r="G27" s="912"/>
      <c r="H27" s="912"/>
      <c r="I27" s="912"/>
      <c r="J27" s="912"/>
      <c r="K27" s="912"/>
      <c r="L27" s="912"/>
      <c r="M27" s="912"/>
      <c r="N27" s="912"/>
      <c r="O27" s="912"/>
      <c r="P27" s="912"/>
      <c r="Q27" s="912"/>
      <c r="R27" s="912"/>
      <c r="S27" s="912"/>
      <c r="T27" s="912"/>
      <c r="U27" s="912"/>
      <c r="V27" s="912"/>
      <c r="W27" s="912"/>
      <c r="X27" s="912"/>
      <c r="Y27" s="912"/>
      <c r="Z27" s="912"/>
      <c r="AA27" s="912"/>
      <c r="AB27" s="912"/>
      <c r="AC27" s="912"/>
      <c r="AD27" s="880"/>
      <c r="AE27" s="881"/>
      <c r="AF27" s="881"/>
      <c r="AG27" s="881"/>
      <c r="AH27" s="881"/>
      <c r="AI27" s="881"/>
      <c r="AJ27" s="881"/>
      <c r="AK27" s="881"/>
      <c r="AL27" s="881"/>
      <c r="AM27" s="882"/>
      <c r="AN27" s="883"/>
      <c r="AO27" s="883"/>
      <c r="AP27" s="883"/>
      <c r="AQ27" s="883"/>
      <c r="AR27" s="883"/>
      <c r="AS27" s="883"/>
      <c r="AT27" s="883"/>
      <c r="AU27" s="883"/>
      <c r="AV27" s="883"/>
      <c r="AW27" s="883"/>
      <c r="AX27" s="883"/>
      <c r="AY27" s="883"/>
      <c r="AZ27" s="883"/>
      <c r="BA27" s="883"/>
      <c r="BB27" s="883"/>
      <c r="BC27" s="883"/>
      <c r="BD27" s="883"/>
      <c r="BE27" s="883"/>
      <c r="BF27" s="883"/>
      <c r="BG27" s="883"/>
      <c r="BJ27" s="45" t="s">
        <v>4</v>
      </c>
    </row>
    <row r="28" spans="1:63" ht="12.75" customHeight="1" x14ac:dyDescent="0.2">
      <c r="A28" s="798" t="s">
        <v>276</v>
      </c>
      <c r="B28" s="799"/>
      <c r="C28" s="800"/>
      <c r="D28" s="638" t="s">
        <v>10</v>
      </c>
      <c r="E28" s="639"/>
      <c r="F28" s="639"/>
      <c r="G28" s="639"/>
      <c r="H28" s="639"/>
      <c r="I28" s="639"/>
      <c r="J28" s="639"/>
      <c r="K28" s="639"/>
      <c r="L28" s="639"/>
      <c r="M28" s="639"/>
      <c r="N28" s="639"/>
      <c r="O28" s="639"/>
      <c r="P28" s="639"/>
      <c r="Q28" s="639"/>
      <c r="R28" s="639"/>
      <c r="S28" s="639"/>
      <c r="T28" s="639"/>
      <c r="U28" s="639"/>
      <c r="V28" s="639"/>
      <c r="W28" s="639"/>
      <c r="X28" s="639"/>
      <c r="Y28" s="639"/>
      <c r="Z28" s="639"/>
      <c r="AA28" s="639"/>
      <c r="AB28" s="639"/>
      <c r="AC28" s="639"/>
      <c r="AD28" s="917" t="s">
        <v>294</v>
      </c>
      <c r="AE28" s="917"/>
      <c r="AF28" s="917"/>
      <c r="AG28" s="917"/>
      <c r="AH28" s="917"/>
      <c r="AI28" s="917"/>
      <c r="AJ28" s="917"/>
      <c r="AK28" s="917"/>
      <c r="AL28" s="917"/>
      <c r="AM28" s="917"/>
      <c r="AN28" s="946" t="s">
        <v>305</v>
      </c>
      <c r="AO28" s="946"/>
      <c r="AP28" s="946"/>
      <c r="AQ28" s="946"/>
      <c r="AR28" s="946"/>
      <c r="AS28" s="946"/>
      <c r="AT28" s="946"/>
      <c r="AU28" s="946"/>
      <c r="AV28" s="946"/>
      <c r="AW28" s="947"/>
      <c r="AX28" s="946" t="s">
        <v>296</v>
      </c>
      <c r="AY28" s="946"/>
      <c r="AZ28" s="946"/>
      <c r="BA28" s="946"/>
      <c r="BB28" s="946"/>
      <c r="BC28" s="946"/>
      <c r="BD28" s="946"/>
      <c r="BE28" s="946"/>
      <c r="BF28" s="946"/>
      <c r="BG28" s="947"/>
      <c r="BH28" s="42" t="s">
        <v>304</v>
      </c>
      <c r="BI28" s="42" t="s">
        <v>304</v>
      </c>
      <c r="BJ28" s="42" t="s">
        <v>5</v>
      </c>
      <c r="BK28" s="42" t="s">
        <v>304</v>
      </c>
    </row>
    <row r="29" spans="1:63" x14ac:dyDescent="0.2">
      <c r="A29" s="801"/>
      <c r="B29" s="802"/>
      <c r="C29" s="803"/>
      <c r="D29" s="641"/>
      <c r="E29" s="642"/>
      <c r="F29" s="642"/>
      <c r="G29" s="642"/>
      <c r="H29" s="642"/>
      <c r="I29" s="642"/>
      <c r="J29" s="642"/>
      <c r="K29" s="642"/>
      <c r="L29" s="642"/>
      <c r="M29" s="642"/>
      <c r="N29" s="642"/>
      <c r="O29" s="642"/>
      <c r="P29" s="642"/>
      <c r="Q29" s="642"/>
      <c r="R29" s="642"/>
      <c r="S29" s="642"/>
      <c r="T29" s="642"/>
      <c r="U29" s="642"/>
      <c r="V29" s="642"/>
      <c r="W29" s="642"/>
      <c r="X29" s="642"/>
      <c r="Y29" s="642"/>
      <c r="Z29" s="642"/>
      <c r="AA29" s="642"/>
      <c r="AB29" s="642"/>
      <c r="AC29" s="642"/>
      <c r="AD29" s="917"/>
      <c r="AE29" s="917"/>
      <c r="AF29" s="917"/>
      <c r="AG29" s="917"/>
      <c r="AH29" s="917"/>
      <c r="AI29" s="917"/>
      <c r="AJ29" s="917"/>
      <c r="AK29" s="917"/>
      <c r="AL29" s="917"/>
      <c r="AM29" s="917"/>
      <c r="AN29" s="948"/>
      <c r="AO29" s="948"/>
      <c r="AP29" s="948"/>
      <c r="AQ29" s="948"/>
      <c r="AR29" s="948"/>
      <c r="AS29" s="948"/>
      <c r="AT29" s="948"/>
      <c r="AU29" s="948"/>
      <c r="AV29" s="948"/>
      <c r="AW29" s="949"/>
      <c r="AX29" s="948"/>
      <c r="AY29" s="948"/>
      <c r="AZ29" s="948"/>
      <c r="BA29" s="948"/>
      <c r="BB29" s="948"/>
      <c r="BC29" s="948"/>
      <c r="BD29" s="948"/>
      <c r="BE29" s="948"/>
      <c r="BF29" s="948"/>
      <c r="BG29" s="949"/>
      <c r="BH29" s="42" t="s">
        <v>276</v>
      </c>
      <c r="BI29" s="42" t="s">
        <v>273</v>
      </c>
      <c r="BJ29" s="42" t="s">
        <v>5</v>
      </c>
      <c r="BK29" s="42" t="s">
        <v>276</v>
      </c>
    </row>
    <row r="30" spans="1:63" x14ac:dyDescent="0.2">
      <c r="A30" s="801"/>
      <c r="B30" s="802"/>
      <c r="C30" s="803"/>
      <c r="D30" s="641"/>
      <c r="E30" s="642"/>
      <c r="F30" s="642"/>
      <c r="G30" s="642"/>
      <c r="H30" s="642"/>
      <c r="I30" s="642"/>
      <c r="J30" s="642"/>
      <c r="K30" s="642"/>
      <c r="L30" s="642"/>
      <c r="M30" s="642"/>
      <c r="N30" s="642"/>
      <c r="O30" s="642"/>
      <c r="P30" s="642"/>
      <c r="Q30" s="642"/>
      <c r="R30" s="642"/>
      <c r="S30" s="642"/>
      <c r="T30" s="642"/>
      <c r="U30" s="642"/>
      <c r="V30" s="642"/>
      <c r="W30" s="642"/>
      <c r="X30" s="642"/>
      <c r="Y30" s="642"/>
      <c r="Z30" s="642"/>
      <c r="AA30" s="642"/>
      <c r="AB30" s="642"/>
      <c r="AC30" s="642"/>
      <c r="AD30" s="917"/>
      <c r="AE30" s="917"/>
      <c r="AF30" s="917"/>
      <c r="AG30" s="917"/>
      <c r="AH30" s="917"/>
      <c r="AI30" s="917"/>
      <c r="AJ30" s="917"/>
      <c r="AK30" s="917"/>
      <c r="AL30" s="917"/>
      <c r="AM30" s="917"/>
      <c r="AN30" s="948"/>
      <c r="AO30" s="948"/>
      <c r="AP30" s="948"/>
      <c r="AQ30" s="948"/>
      <c r="AR30" s="948"/>
      <c r="AS30" s="948"/>
      <c r="AT30" s="948"/>
      <c r="AU30" s="948"/>
      <c r="AV30" s="948"/>
      <c r="AW30" s="949"/>
      <c r="AX30" s="948"/>
      <c r="AY30" s="948"/>
      <c r="AZ30" s="948"/>
      <c r="BA30" s="948"/>
      <c r="BB30" s="948"/>
      <c r="BC30" s="948"/>
      <c r="BD30" s="948"/>
      <c r="BE30" s="948"/>
      <c r="BF30" s="948"/>
      <c r="BG30" s="949"/>
    </row>
    <row r="31" spans="1:63" ht="13.5" x14ac:dyDescent="0.25">
      <c r="A31" s="801"/>
      <c r="B31" s="802"/>
      <c r="C31" s="803"/>
      <c r="D31" s="897" t="s">
        <v>277</v>
      </c>
      <c r="E31" s="898"/>
      <c r="F31" s="898"/>
      <c r="G31" s="898"/>
      <c r="H31" s="898"/>
      <c r="I31" s="898"/>
      <c r="J31" s="898"/>
      <c r="K31" s="898"/>
      <c r="L31" s="898"/>
      <c r="M31" s="898"/>
      <c r="N31" s="898"/>
      <c r="O31" s="898"/>
      <c r="P31" s="898"/>
      <c r="Q31" s="898"/>
      <c r="R31" s="898"/>
      <c r="S31" s="898"/>
      <c r="T31" s="898"/>
      <c r="U31" s="898"/>
      <c r="V31" s="898"/>
      <c r="W31" s="898"/>
      <c r="X31" s="898"/>
      <c r="Y31" s="898"/>
      <c r="Z31" s="898"/>
      <c r="AA31" s="898"/>
      <c r="AB31" s="898"/>
      <c r="AC31" s="898"/>
      <c r="AD31" s="917"/>
      <c r="AE31" s="917"/>
      <c r="AF31" s="917"/>
      <c r="AG31" s="917"/>
      <c r="AH31" s="917"/>
      <c r="AI31" s="917"/>
      <c r="AJ31" s="917"/>
      <c r="AK31" s="917"/>
      <c r="AL31" s="917"/>
      <c r="AM31" s="917"/>
      <c r="AN31" s="950"/>
      <c r="AO31" s="950"/>
      <c r="AP31" s="950"/>
      <c r="AQ31" s="950"/>
      <c r="AR31" s="950"/>
      <c r="AS31" s="950"/>
      <c r="AT31" s="950"/>
      <c r="AU31" s="950"/>
      <c r="AV31" s="950"/>
      <c r="AW31" s="951"/>
      <c r="AX31" s="950"/>
      <c r="AY31" s="950"/>
      <c r="AZ31" s="950"/>
      <c r="BA31" s="950"/>
      <c r="BB31" s="950"/>
      <c r="BC31" s="950"/>
      <c r="BD31" s="950"/>
      <c r="BE31" s="950"/>
      <c r="BF31" s="950"/>
      <c r="BG31" s="951"/>
    </row>
    <row r="32" spans="1:63" ht="12.75" customHeight="1" x14ac:dyDescent="0.2">
      <c r="A32" s="801"/>
      <c r="B32" s="802"/>
      <c r="C32" s="803"/>
      <c r="D32" s="807" t="s">
        <v>306</v>
      </c>
      <c r="E32" s="808"/>
      <c r="F32" s="808"/>
      <c r="G32" s="808"/>
      <c r="H32" s="808"/>
      <c r="I32" s="808"/>
      <c r="J32" s="808"/>
      <c r="K32" s="808"/>
      <c r="L32" s="808"/>
      <c r="M32" s="808"/>
      <c r="N32" s="808"/>
      <c r="O32" s="808"/>
      <c r="P32" s="808"/>
      <c r="Q32" s="808"/>
      <c r="R32" s="808"/>
      <c r="S32" s="808"/>
      <c r="T32" s="808"/>
      <c r="U32" s="808"/>
      <c r="V32" s="808"/>
      <c r="W32" s="808"/>
      <c r="X32" s="808"/>
      <c r="Y32" s="808"/>
      <c r="Z32" s="808"/>
      <c r="AA32" s="808"/>
      <c r="AB32" s="808"/>
      <c r="AC32" s="808"/>
      <c r="AD32" s="877">
        <v>0</v>
      </c>
      <c r="AE32" s="878"/>
      <c r="AF32" s="878"/>
      <c r="AG32" s="878"/>
      <c r="AH32" s="878"/>
      <c r="AI32" s="878"/>
      <c r="AJ32" s="878"/>
      <c r="AK32" s="878"/>
      <c r="AL32" s="878"/>
      <c r="AM32" s="879"/>
      <c r="AN32" s="883"/>
      <c r="AO32" s="883"/>
      <c r="AP32" s="883"/>
      <c r="AQ32" s="883"/>
      <c r="AR32" s="883"/>
      <c r="AS32" s="883"/>
      <c r="AT32" s="883"/>
      <c r="AU32" s="883"/>
      <c r="AV32" s="883"/>
      <c r="AW32" s="883"/>
      <c r="AX32" s="883"/>
      <c r="AY32" s="883"/>
      <c r="AZ32" s="883"/>
      <c r="BA32" s="883"/>
      <c r="BB32" s="883"/>
      <c r="BC32" s="883"/>
      <c r="BD32" s="883"/>
      <c r="BE32" s="883"/>
      <c r="BF32" s="883"/>
      <c r="BG32" s="883"/>
    </row>
    <row r="33" spans="1:69" ht="12.75" customHeight="1" x14ac:dyDescent="0.2">
      <c r="A33" s="804"/>
      <c r="B33" s="805"/>
      <c r="C33" s="806"/>
      <c r="D33" s="810"/>
      <c r="E33" s="811"/>
      <c r="F33" s="811"/>
      <c r="G33" s="811"/>
      <c r="H33" s="811"/>
      <c r="I33" s="811"/>
      <c r="J33" s="811"/>
      <c r="K33" s="811"/>
      <c r="L33" s="811"/>
      <c r="M33" s="811"/>
      <c r="N33" s="811"/>
      <c r="O33" s="811"/>
      <c r="P33" s="811"/>
      <c r="Q33" s="811"/>
      <c r="R33" s="811"/>
      <c r="S33" s="811"/>
      <c r="T33" s="811"/>
      <c r="U33" s="811"/>
      <c r="V33" s="811"/>
      <c r="W33" s="811"/>
      <c r="X33" s="811"/>
      <c r="Y33" s="811"/>
      <c r="Z33" s="811"/>
      <c r="AA33" s="811"/>
      <c r="AB33" s="811"/>
      <c r="AC33" s="811"/>
      <c r="AD33" s="880"/>
      <c r="AE33" s="881"/>
      <c r="AF33" s="881"/>
      <c r="AG33" s="881"/>
      <c r="AH33" s="881"/>
      <c r="AI33" s="881"/>
      <c r="AJ33" s="881"/>
      <c r="AK33" s="881"/>
      <c r="AL33" s="881"/>
      <c r="AM33" s="882"/>
      <c r="AN33" s="883"/>
      <c r="AO33" s="883"/>
      <c r="AP33" s="883"/>
      <c r="AQ33" s="883"/>
      <c r="AR33" s="883"/>
      <c r="AS33" s="883"/>
      <c r="AT33" s="883"/>
      <c r="AU33" s="883"/>
      <c r="AV33" s="883"/>
      <c r="AW33" s="883"/>
      <c r="AX33" s="883"/>
      <c r="AY33" s="883"/>
      <c r="AZ33" s="883"/>
      <c r="BA33" s="883"/>
      <c r="BB33" s="883"/>
      <c r="BC33" s="883"/>
      <c r="BD33" s="883"/>
      <c r="BE33" s="883"/>
      <c r="BF33" s="883"/>
      <c r="BG33" s="883"/>
    </row>
    <row r="34" spans="1:69" ht="12.75" customHeight="1" x14ac:dyDescent="0.2">
      <c r="A34" s="798" t="s">
        <v>282</v>
      </c>
      <c r="B34" s="799"/>
      <c r="C34" s="800"/>
      <c r="D34" s="913" t="s">
        <v>291</v>
      </c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  <c r="Y34" s="914"/>
      <c r="Z34" s="914"/>
      <c r="AA34" s="914"/>
      <c r="AB34" s="914"/>
      <c r="AC34" s="914"/>
      <c r="AD34" s="917" t="s">
        <v>294</v>
      </c>
      <c r="AE34" s="917"/>
      <c r="AF34" s="917"/>
      <c r="AG34" s="917"/>
      <c r="AH34" s="917"/>
      <c r="AI34" s="917"/>
      <c r="AJ34" s="917"/>
      <c r="AK34" s="917"/>
      <c r="AL34" s="917"/>
      <c r="AM34" s="917"/>
      <c r="AN34" s="946" t="s">
        <v>295</v>
      </c>
      <c r="AO34" s="946"/>
      <c r="AP34" s="946"/>
      <c r="AQ34" s="946"/>
      <c r="AR34" s="946"/>
      <c r="AS34" s="946"/>
      <c r="AT34" s="946"/>
      <c r="AU34" s="946"/>
      <c r="AV34" s="946"/>
      <c r="AW34" s="947"/>
      <c r="AX34" s="946" t="s">
        <v>296</v>
      </c>
      <c r="AY34" s="946"/>
      <c r="AZ34" s="946"/>
      <c r="BA34" s="946"/>
      <c r="BB34" s="946"/>
      <c r="BC34" s="946"/>
      <c r="BD34" s="946"/>
      <c r="BE34" s="946"/>
      <c r="BF34" s="946"/>
      <c r="BG34" s="947"/>
      <c r="BH34" s="42" t="s">
        <v>304</v>
      </c>
      <c r="BI34" s="42" t="s">
        <v>304</v>
      </c>
      <c r="BJ34" s="42" t="s">
        <v>5</v>
      </c>
      <c r="BK34" s="42" t="s">
        <v>304</v>
      </c>
    </row>
    <row r="35" spans="1:69" x14ac:dyDescent="0.2">
      <c r="A35" s="801"/>
      <c r="B35" s="802"/>
      <c r="C35" s="803"/>
      <c r="D35" s="915"/>
      <c r="E35" s="916"/>
      <c r="F35" s="916"/>
      <c r="G35" s="916"/>
      <c r="H35" s="916"/>
      <c r="I35" s="916"/>
      <c r="J35" s="916"/>
      <c r="K35" s="916"/>
      <c r="L35" s="916"/>
      <c r="M35" s="916"/>
      <c r="N35" s="916"/>
      <c r="O35" s="916"/>
      <c r="P35" s="916"/>
      <c r="Q35" s="916"/>
      <c r="R35" s="916"/>
      <c r="S35" s="916"/>
      <c r="T35" s="916"/>
      <c r="U35" s="916"/>
      <c r="V35" s="916"/>
      <c r="W35" s="916"/>
      <c r="X35" s="916"/>
      <c r="Y35" s="916"/>
      <c r="Z35" s="916"/>
      <c r="AA35" s="916"/>
      <c r="AB35" s="916"/>
      <c r="AC35" s="916"/>
      <c r="AD35" s="917"/>
      <c r="AE35" s="917"/>
      <c r="AF35" s="917"/>
      <c r="AG35" s="917"/>
      <c r="AH35" s="917"/>
      <c r="AI35" s="917"/>
      <c r="AJ35" s="917"/>
      <c r="AK35" s="917"/>
      <c r="AL35" s="917"/>
      <c r="AM35" s="917"/>
      <c r="AN35" s="948"/>
      <c r="AO35" s="948"/>
      <c r="AP35" s="948"/>
      <c r="AQ35" s="948"/>
      <c r="AR35" s="948"/>
      <c r="AS35" s="948"/>
      <c r="AT35" s="948"/>
      <c r="AU35" s="948"/>
      <c r="AV35" s="948"/>
      <c r="AW35" s="949"/>
      <c r="AX35" s="948"/>
      <c r="AY35" s="948"/>
      <c r="AZ35" s="948"/>
      <c r="BA35" s="948"/>
      <c r="BB35" s="948"/>
      <c r="BC35" s="948"/>
      <c r="BD35" s="948"/>
      <c r="BE35" s="948"/>
      <c r="BF35" s="948"/>
      <c r="BG35" s="949"/>
      <c r="BH35" s="42" t="s">
        <v>282</v>
      </c>
      <c r="BI35" s="42" t="s">
        <v>276</v>
      </c>
      <c r="BJ35" s="42" t="s">
        <v>5</v>
      </c>
      <c r="BK35" s="42" t="s">
        <v>282</v>
      </c>
    </row>
    <row r="36" spans="1:69" x14ac:dyDescent="0.2">
      <c r="A36" s="801"/>
      <c r="B36" s="802"/>
      <c r="C36" s="803"/>
      <c r="D36" s="915"/>
      <c r="E36" s="916"/>
      <c r="F36" s="916"/>
      <c r="G36" s="916"/>
      <c r="H36" s="916"/>
      <c r="I36" s="916"/>
      <c r="J36" s="916"/>
      <c r="K36" s="916"/>
      <c r="L36" s="916"/>
      <c r="M36" s="916"/>
      <c r="N36" s="916"/>
      <c r="O36" s="916"/>
      <c r="P36" s="916"/>
      <c r="Q36" s="916"/>
      <c r="R36" s="916"/>
      <c r="S36" s="916"/>
      <c r="T36" s="916"/>
      <c r="U36" s="916"/>
      <c r="V36" s="916"/>
      <c r="W36" s="916"/>
      <c r="X36" s="916"/>
      <c r="Y36" s="916"/>
      <c r="Z36" s="916"/>
      <c r="AA36" s="916"/>
      <c r="AB36" s="916"/>
      <c r="AC36" s="916"/>
      <c r="AD36" s="917"/>
      <c r="AE36" s="917"/>
      <c r="AF36" s="917"/>
      <c r="AG36" s="917"/>
      <c r="AH36" s="917"/>
      <c r="AI36" s="917"/>
      <c r="AJ36" s="917"/>
      <c r="AK36" s="917"/>
      <c r="AL36" s="917"/>
      <c r="AM36" s="917"/>
      <c r="AN36" s="948"/>
      <c r="AO36" s="948"/>
      <c r="AP36" s="948"/>
      <c r="AQ36" s="948"/>
      <c r="AR36" s="948"/>
      <c r="AS36" s="948"/>
      <c r="AT36" s="948"/>
      <c r="AU36" s="948"/>
      <c r="AV36" s="948"/>
      <c r="AW36" s="949"/>
      <c r="AX36" s="948"/>
      <c r="AY36" s="948"/>
      <c r="AZ36" s="948"/>
      <c r="BA36" s="948"/>
      <c r="BB36" s="948"/>
      <c r="BC36" s="948"/>
      <c r="BD36" s="948"/>
      <c r="BE36" s="948"/>
      <c r="BF36" s="948"/>
      <c r="BG36" s="949"/>
    </row>
    <row r="37" spans="1:69" ht="13.5" x14ac:dyDescent="0.25">
      <c r="A37" s="801"/>
      <c r="B37" s="802"/>
      <c r="C37" s="803"/>
      <c r="D37" s="897" t="s">
        <v>277</v>
      </c>
      <c r="E37" s="898"/>
      <c r="F37" s="898"/>
      <c r="G37" s="898"/>
      <c r="H37" s="898"/>
      <c r="I37" s="898"/>
      <c r="J37" s="898"/>
      <c r="K37" s="898"/>
      <c r="L37" s="898"/>
      <c r="M37" s="898"/>
      <c r="N37" s="898"/>
      <c r="O37" s="898"/>
      <c r="P37" s="898"/>
      <c r="Q37" s="898"/>
      <c r="R37" s="898"/>
      <c r="S37" s="898"/>
      <c r="T37" s="898"/>
      <c r="U37" s="898"/>
      <c r="V37" s="898"/>
      <c r="W37" s="898"/>
      <c r="X37" s="898"/>
      <c r="Y37" s="898"/>
      <c r="Z37" s="898"/>
      <c r="AA37" s="898"/>
      <c r="AB37" s="898"/>
      <c r="AC37" s="898"/>
      <c r="AD37" s="917"/>
      <c r="AE37" s="917"/>
      <c r="AF37" s="917"/>
      <c r="AG37" s="917"/>
      <c r="AH37" s="917"/>
      <c r="AI37" s="917"/>
      <c r="AJ37" s="917"/>
      <c r="AK37" s="917"/>
      <c r="AL37" s="917"/>
      <c r="AM37" s="917"/>
      <c r="AN37" s="950"/>
      <c r="AO37" s="950"/>
      <c r="AP37" s="950"/>
      <c r="AQ37" s="950"/>
      <c r="AR37" s="950"/>
      <c r="AS37" s="950"/>
      <c r="AT37" s="950"/>
      <c r="AU37" s="950"/>
      <c r="AV37" s="950"/>
      <c r="AW37" s="951"/>
      <c r="AX37" s="950"/>
      <c r="AY37" s="950"/>
      <c r="AZ37" s="950"/>
      <c r="BA37" s="950"/>
      <c r="BB37" s="950"/>
      <c r="BC37" s="950"/>
      <c r="BD37" s="950"/>
      <c r="BE37" s="950"/>
      <c r="BF37" s="950"/>
      <c r="BG37" s="951"/>
    </row>
    <row r="38" spans="1:69" ht="12.75" customHeight="1" x14ac:dyDescent="0.2">
      <c r="A38" s="801"/>
      <c r="B38" s="802"/>
      <c r="C38" s="803"/>
      <c r="D38" s="909" t="s">
        <v>279</v>
      </c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 s="910"/>
      <c r="Z38" s="910"/>
      <c r="AA38" s="910"/>
      <c r="AB38" s="910"/>
      <c r="AC38" s="910"/>
      <c r="AD38" s="877">
        <v>0</v>
      </c>
      <c r="AE38" s="878"/>
      <c r="AF38" s="878"/>
      <c r="AG38" s="878"/>
      <c r="AH38" s="878"/>
      <c r="AI38" s="878"/>
      <c r="AJ38" s="878"/>
      <c r="AK38" s="878"/>
      <c r="AL38" s="878"/>
      <c r="AM38" s="879"/>
      <c r="AN38" s="954"/>
      <c r="AO38" s="955"/>
      <c r="AP38" s="955"/>
      <c r="AQ38" s="955"/>
      <c r="AR38" s="955"/>
      <c r="AS38" s="955"/>
      <c r="AT38" s="955"/>
      <c r="AU38" s="955"/>
      <c r="AV38" s="955"/>
      <c r="AW38" s="956"/>
      <c r="AX38" s="954"/>
      <c r="AY38" s="955"/>
      <c r="AZ38" s="955"/>
      <c r="BA38" s="955"/>
      <c r="BB38" s="955"/>
      <c r="BC38" s="955"/>
      <c r="BD38" s="955"/>
      <c r="BE38" s="955"/>
      <c r="BF38" s="955"/>
      <c r="BG38" s="956"/>
    </row>
    <row r="39" spans="1:69" ht="12.75" customHeight="1" x14ac:dyDescent="0.2">
      <c r="A39" s="804"/>
      <c r="B39" s="805"/>
      <c r="C39" s="806"/>
      <c r="D39" s="911"/>
      <c r="E39" s="912"/>
      <c r="F39" s="912"/>
      <c r="G39" s="912"/>
      <c r="H39" s="912"/>
      <c r="I39" s="912"/>
      <c r="J39" s="912"/>
      <c r="K39" s="912"/>
      <c r="L39" s="912"/>
      <c r="M39" s="912"/>
      <c r="N39" s="912"/>
      <c r="O39" s="912"/>
      <c r="P39" s="912"/>
      <c r="Q39" s="912"/>
      <c r="R39" s="912"/>
      <c r="S39" s="912"/>
      <c r="T39" s="912"/>
      <c r="U39" s="912"/>
      <c r="V39" s="912"/>
      <c r="W39" s="912"/>
      <c r="X39" s="912"/>
      <c r="Y39" s="912"/>
      <c r="Z39" s="912"/>
      <c r="AA39" s="912"/>
      <c r="AB39" s="912"/>
      <c r="AC39" s="912"/>
      <c r="AD39" s="880"/>
      <c r="AE39" s="881"/>
      <c r="AF39" s="881"/>
      <c r="AG39" s="881"/>
      <c r="AH39" s="881"/>
      <c r="AI39" s="881"/>
      <c r="AJ39" s="881"/>
      <c r="AK39" s="881"/>
      <c r="AL39" s="881"/>
      <c r="AM39" s="882"/>
      <c r="AN39" s="957"/>
      <c r="AO39" s="958"/>
      <c r="AP39" s="958"/>
      <c r="AQ39" s="958"/>
      <c r="AR39" s="958"/>
      <c r="AS39" s="958"/>
      <c r="AT39" s="958"/>
      <c r="AU39" s="958"/>
      <c r="AV39" s="958"/>
      <c r="AW39" s="959"/>
      <c r="AX39" s="957"/>
      <c r="AY39" s="958"/>
      <c r="AZ39" s="958"/>
      <c r="BA39" s="958"/>
      <c r="BB39" s="958"/>
      <c r="BC39" s="958"/>
      <c r="BD39" s="958"/>
      <c r="BE39" s="958"/>
      <c r="BF39" s="958"/>
      <c r="BG39" s="959"/>
    </row>
    <row r="40" spans="1:69" ht="12.75" customHeight="1" x14ac:dyDescent="0.2">
      <c r="A40" s="798" t="s">
        <v>288</v>
      </c>
      <c r="B40" s="799"/>
      <c r="C40" s="800"/>
      <c r="D40" s="913" t="s">
        <v>290</v>
      </c>
      <c r="E40" s="952"/>
      <c r="F40" s="952"/>
      <c r="G40" s="952"/>
      <c r="H40" s="952"/>
      <c r="I40" s="952"/>
      <c r="J40" s="952"/>
      <c r="K40" s="952"/>
      <c r="L40" s="952"/>
      <c r="M40" s="952"/>
      <c r="N40" s="952"/>
      <c r="O40" s="952"/>
      <c r="P40" s="952"/>
      <c r="Q40" s="952"/>
      <c r="R40" s="952"/>
      <c r="S40" s="952"/>
      <c r="T40" s="952"/>
      <c r="U40" s="952"/>
      <c r="V40" s="952"/>
      <c r="W40" s="952"/>
      <c r="X40" s="952"/>
      <c r="Y40" s="952"/>
      <c r="Z40" s="952"/>
      <c r="AA40" s="952"/>
      <c r="AB40" s="952"/>
      <c r="AC40" s="952"/>
      <c r="AD40" s="917" t="s">
        <v>294</v>
      </c>
      <c r="AE40" s="917"/>
      <c r="AF40" s="917"/>
      <c r="AG40" s="917"/>
      <c r="AH40" s="917"/>
      <c r="AI40" s="917"/>
      <c r="AJ40" s="917"/>
      <c r="AK40" s="917"/>
      <c r="AL40" s="917"/>
      <c r="AM40" s="917"/>
      <c r="AN40" s="946" t="s">
        <v>295</v>
      </c>
      <c r="AO40" s="946"/>
      <c r="AP40" s="946"/>
      <c r="AQ40" s="946"/>
      <c r="AR40" s="946"/>
      <c r="AS40" s="946"/>
      <c r="AT40" s="946"/>
      <c r="AU40" s="946"/>
      <c r="AV40" s="946"/>
      <c r="AW40" s="947"/>
      <c r="AX40" s="946" t="s">
        <v>296</v>
      </c>
      <c r="AY40" s="946"/>
      <c r="AZ40" s="946"/>
      <c r="BA40" s="946"/>
      <c r="BB40" s="946"/>
      <c r="BC40" s="946"/>
      <c r="BD40" s="946"/>
      <c r="BE40" s="946"/>
      <c r="BF40" s="946"/>
      <c r="BG40" s="947"/>
      <c r="BH40" s="42" t="s">
        <v>304</v>
      </c>
      <c r="BI40" s="42" t="s">
        <v>5</v>
      </c>
      <c r="BJ40" s="42" t="s">
        <v>5</v>
      </c>
      <c r="BK40" s="42" t="s">
        <v>304</v>
      </c>
    </row>
    <row r="41" spans="1:69" ht="12.75" customHeight="1" x14ac:dyDescent="0.2">
      <c r="A41" s="801"/>
      <c r="B41" s="802"/>
      <c r="C41" s="803"/>
      <c r="D41" s="918"/>
      <c r="E41" s="953"/>
      <c r="F41" s="953"/>
      <c r="G41" s="953"/>
      <c r="H41" s="953"/>
      <c r="I41" s="953"/>
      <c r="J41" s="953"/>
      <c r="K41" s="953"/>
      <c r="L41" s="953"/>
      <c r="M41" s="953"/>
      <c r="N41" s="953"/>
      <c r="O41" s="953"/>
      <c r="P41" s="953"/>
      <c r="Q41" s="953"/>
      <c r="R41" s="953"/>
      <c r="S41" s="953"/>
      <c r="T41" s="953"/>
      <c r="U41" s="953"/>
      <c r="V41" s="953"/>
      <c r="W41" s="953"/>
      <c r="X41" s="953"/>
      <c r="Y41" s="953"/>
      <c r="Z41" s="953"/>
      <c r="AA41" s="953"/>
      <c r="AB41" s="953"/>
      <c r="AC41" s="953"/>
      <c r="AD41" s="917"/>
      <c r="AE41" s="917"/>
      <c r="AF41" s="917"/>
      <c r="AG41" s="917"/>
      <c r="AH41" s="917"/>
      <c r="AI41" s="917"/>
      <c r="AJ41" s="917"/>
      <c r="AK41" s="917"/>
      <c r="AL41" s="917"/>
      <c r="AM41" s="917"/>
      <c r="AN41" s="948"/>
      <c r="AO41" s="948"/>
      <c r="AP41" s="948"/>
      <c r="AQ41" s="948"/>
      <c r="AR41" s="948"/>
      <c r="AS41" s="948"/>
      <c r="AT41" s="948"/>
      <c r="AU41" s="948"/>
      <c r="AV41" s="948"/>
      <c r="AW41" s="949"/>
      <c r="AX41" s="948"/>
      <c r="AY41" s="948"/>
      <c r="AZ41" s="948"/>
      <c r="BA41" s="948"/>
      <c r="BB41" s="948"/>
      <c r="BC41" s="948"/>
      <c r="BD41" s="948"/>
      <c r="BE41" s="948"/>
      <c r="BF41" s="948"/>
      <c r="BG41" s="949"/>
      <c r="BH41" s="42" t="s">
        <v>288</v>
      </c>
      <c r="BI41" s="42" t="s">
        <v>5</v>
      </c>
      <c r="BJ41" s="42" t="s">
        <v>5</v>
      </c>
      <c r="BK41" s="42" t="s">
        <v>288</v>
      </c>
    </row>
    <row r="42" spans="1:69" x14ac:dyDescent="0.2">
      <c r="A42" s="801"/>
      <c r="B42" s="802"/>
      <c r="C42" s="803"/>
      <c r="D42" s="918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S42" s="953"/>
      <c r="T42" s="953"/>
      <c r="U42" s="953"/>
      <c r="V42" s="953"/>
      <c r="W42" s="953"/>
      <c r="X42" s="953"/>
      <c r="Y42" s="953"/>
      <c r="Z42" s="953"/>
      <c r="AA42" s="953"/>
      <c r="AB42" s="953"/>
      <c r="AC42" s="953"/>
      <c r="AD42" s="917"/>
      <c r="AE42" s="917"/>
      <c r="AF42" s="917"/>
      <c r="AG42" s="917"/>
      <c r="AH42" s="917"/>
      <c r="AI42" s="917"/>
      <c r="AJ42" s="917"/>
      <c r="AK42" s="917"/>
      <c r="AL42" s="917"/>
      <c r="AM42" s="917"/>
      <c r="AN42" s="948"/>
      <c r="AO42" s="948"/>
      <c r="AP42" s="948"/>
      <c r="AQ42" s="948"/>
      <c r="AR42" s="948"/>
      <c r="AS42" s="948"/>
      <c r="AT42" s="948"/>
      <c r="AU42" s="948"/>
      <c r="AV42" s="948"/>
      <c r="AW42" s="949"/>
      <c r="AX42" s="948"/>
      <c r="AY42" s="948"/>
      <c r="AZ42" s="948"/>
      <c r="BA42" s="948"/>
      <c r="BB42" s="948"/>
      <c r="BC42" s="948"/>
      <c r="BD42" s="948"/>
      <c r="BE42" s="948"/>
      <c r="BF42" s="948"/>
      <c r="BG42" s="949"/>
    </row>
    <row r="43" spans="1:69" ht="13.5" x14ac:dyDescent="0.25">
      <c r="A43" s="801"/>
      <c r="B43" s="802"/>
      <c r="C43" s="803"/>
      <c r="D43" s="897" t="s">
        <v>277</v>
      </c>
      <c r="E43" s="898"/>
      <c r="F43" s="898"/>
      <c r="G43" s="898"/>
      <c r="H43" s="898"/>
      <c r="I43" s="898"/>
      <c r="J43" s="898"/>
      <c r="K43" s="898"/>
      <c r="L43" s="898"/>
      <c r="M43" s="898"/>
      <c r="N43" s="898"/>
      <c r="O43" s="898"/>
      <c r="P43" s="898"/>
      <c r="Q43" s="898"/>
      <c r="R43" s="898"/>
      <c r="S43" s="898"/>
      <c r="T43" s="898"/>
      <c r="U43" s="898"/>
      <c r="V43" s="898"/>
      <c r="W43" s="898"/>
      <c r="X43" s="898"/>
      <c r="Y43" s="898"/>
      <c r="Z43" s="898"/>
      <c r="AA43" s="898"/>
      <c r="AB43" s="898"/>
      <c r="AC43" s="898"/>
      <c r="AD43" s="917"/>
      <c r="AE43" s="917"/>
      <c r="AF43" s="917"/>
      <c r="AG43" s="917"/>
      <c r="AH43" s="917"/>
      <c r="AI43" s="917"/>
      <c r="AJ43" s="917"/>
      <c r="AK43" s="917"/>
      <c r="AL43" s="917"/>
      <c r="AM43" s="917"/>
      <c r="AN43" s="948"/>
      <c r="AO43" s="948"/>
      <c r="AP43" s="948"/>
      <c r="AQ43" s="948"/>
      <c r="AR43" s="948"/>
      <c r="AS43" s="948"/>
      <c r="AT43" s="948"/>
      <c r="AU43" s="948"/>
      <c r="AV43" s="948"/>
      <c r="AW43" s="949"/>
      <c r="AX43" s="948"/>
      <c r="AY43" s="948"/>
      <c r="AZ43" s="948"/>
      <c r="BA43" s="948"/>
      <c r="BB43" s="948"/>
      <c r="BC43" s="948"/>
      <c r="BD43" s="948"/>
      <c r="BE43" s="948"/>
      <c r="BF43" s="948"/>
      <c r="BG43" s="949"/>
    </row>
    <row r="44" spans="1:69" x14ac:dyDescent="0.2">
      <c r="A44" s="801"/>
      <c r="B44" s="802"/>
      <c r="C44" s="803"/>
      <c r="D44" s="909" t="s">
        <v>1</v>
      </c>
      <c r="E44" s="910"/>
      <c r="F44" s="910"/>
      <c r="G44" s="910"/>
      <c r="H44" s="910"/>
      <c r="I44" s="910"/>
      <c r="J44" s="910"/>
      <c r="K44" s="910"/>
      <c r="L44" s="910"/>
      <c r="M44" s="910"/>
      <c r="N44" s="910"/>
      <c r="O44" s="910"/>
      <c r="P44" s="910"/>
      <c r="Q44" s="910"/>
      <c r="R44" s="910"/>
      <c r="S44" s="910"/>
      <c r="T44" s="910"/>
      <c r="U44" s="910"/>
      <c r="V44" s="910"/>
      <c r="W44" s="910"/>
      <c r="X44" s="910"/>
      <c r="Y44" s="910"/>
      <c r="Z44" s="910"/>
      <c r="AA44" s="910"/>
      <c r="AB44" s="910"/>
      <c r="AC44" s="910"/>
      <c r="AD44" s="917"/>
      <c r="AE44" s="917"/>
      <c r="AF44" s="917"/>
      <c r="AG44" s="917"/>
      <c r="AH44" s="917"/>
      <c r="AI44" s="917"/>
      <c r="AJ44" s="917"/>
      <c r="AK44" s="917"/>
      <c r="AL44" s="917"/>
      <c r="AM44" s="917"/>
      <c r="AN44" s="950"/>
      <c r="AO44" s="950"/>
      <c r="AP44" s="950"/>
      <c r="AQ44" s="950"/>
      <c r="AR44" s="950"/>
      <c r="AS44" s="950"/>
      <c r="AT44" s="950"/>
      <c r="AU44" s="950"/>
      <c r="AV44" s="950"/>
      <c r="AW44" s="951"/>
      <c r="AX44" s="950"/>
      <c r="AY44" s="950"/>
      <c r="AZ44" s="950"/>
      <c r="BA44" s="950"/>
      <c r="BB44" s="950"/>
      <c r="BC44" s="950"/>
      <c r="BD44" s="950"/>
      <c r="BE44" s="950"/>
      <c r="BF44" s="950"/>
      <c r="BG44" s="951"/>
    </row>
    <row r="45" spans="1:69" ht="12.75" customHeight="1" x14ac:dyDescent="0.2">
      <c r="A45" s="801"/>
      <c r="B45" s="802"/>
      <c r="C45" s="803"/>
      <c r="D45" s="909"/>
      <c r="E45" s="910"/>
      <c r="F45" s="910"/>
      <c r="G45" s="910"/>
      <c r="H45" s="910"/>
      <c r="I45" s="910"/>
      <c r="J45" s="910"/>
      <c r="K45" s="910"/>
      <c r="L45" s="910"/>
      <c r="M45" s="910"/>
      <c r="N45" s="910"/>
      <c r="O45" s="910"/>
      <c r="P45" s="910"/>
      <c r="Q45" s="910"/>
      <c r="R45" s="910"/>
      <c r="S45" s="910"/>
      <c r="T45" s="910"/>
      <c r="U45" s="910"/>
      <c r="V45" s="910"/>
      <c r="W45" s="910"/>
      <c r="X45" s="910"/>
      <c r="Y45" s="910"/>
      <c r="Z45" s="910"/>
      <c r="AA45" s="910"/>
      <c r="AB45" s="910"/>
      <c r="AC45" s="910"/>
      <c r="AD45" s="877">
        <v>0</v>
      </c>
      <c r="AE45" s="878"/>
      <c r="AF45" s="878"/>
      <c r="AG45" s="878"/>
      <c r="AH45" s="878"/>
      <c r="AI45" s="878"/>
      <c r="AJ45" s="878"/>
      <c r="AK45" s="878"/>
      <c r="AL45" s="878"/>
      <c r="AM45" s="879"/>
      <c r="AN45" s="954"/>
      <c r="AO45" s="955"/>
      <c r="AP45" s="955"/>
      <c r="AQ45" s="955"/>
      <c r="AR45" s="955"/>
      <c r="AS45" s="955"/>
      <c r="AT45" s="955"/>
      <c r="AU45" s="955"/>
      <c r="AV45" s="955"/>
      <c r="AW45" s="956"/>
      <c r="AX45" s="954"/>
      <c r="AY45" s="955"/>
      <c r="AZ45" s="955"/>
      <c r="BA45" s="955"/>
      <c r="BB45" s="955"/>
      <c r="BC45" s="955"/>
      <c r="BD45" s="955"/>
      <c r="BE45" s="955"/>
      <c r="BF45" s="955"/>
      <c r="BG45" s="956"/>
    </row>
    <row r="46" spans="1:69" ht="12.75" customHeight="1" x14ac:dyDescent="0.2">
      <c r="A46" s="804"/>
      <c r="B46" s="805"/>
      <c r="C46" s="806"/>
      <c r="D46" s="911"/>
      <c r="E46" s="912"/>
      <c r="F46" s="912"/>
      <c r="G46" s="912"/>
      <c r="H46" s="912"/>
      <c r="I46" s="912"/>
      <c r="J46" s="912"/>
      <c r="K46" s="912"/>
      <c r="L46" s="912"/>
      <c r="M46" s="912"/>
      <c r="N46" s="912"/>
      <c r="O46" s="912"/>
      <c r="P46" s="912"/>
      <c r="Q46" s="912"/>
      <c r="R46" s="912"/>
      <c r="S46" s="912"/>
      <c r="T46" s="912"/>
      <c r="U46" s="912"/>
      <c r="V46" s="912"/>
      <c r="W46" s="912"/>
      <c r="X46" s="912"/>
      <c r="Y46" s="912"/>
      <c r="Z46" s="912"/>
      <c r="AA46" s="912"/>
      <c r="AB46" s="912"/>
      <c r="AC46" s="912"/>
      <c r="AD46" s="880"/>
      <c r="AE46" s="881"/>
      <c r="AF46" s="881"/>
      <c r="AG46" s="881"/>
      <c r="AH46" s="881"/>
      <c r="AI46" s="881"/>
      <c r="AJ46" s="881"/>
      <c r="AK46" s="881"/>
      <c r="AL46" s="881"/>
      <c r="AM46" s="882"/>
      <c r="AN46" s="957"/>
      <c r="AO46" s="958"/>
      <c r="AP46" s="958"/>
      <c r="AQ46" s="958"/>
      <c r="AR46" s="958"/>
      <c r="AS46" s="958"/>
      <c r="AT46" s="958"/>
      <c r="AU46" s="958"/>
      <c r="AV46" s="958"/>
      <c r="AW46" s="959"/>
      <c r="AX46" s="957"/>
      <c r="AY46" s="958"/>
      <c r="AZ46" s="958"/>
      <c r="BA46" s="958"/>
      <c r="BB46" s="958"/>
      <c r="BC46" s="958"/>
      <c r="BD46" s="958"/>
      <c r="BE46" s="958"/>
      <c r="BF46" s="958"/>
      <c r="BG46" s="959"/>
    </row>
    <row r="47" spans="1:69" ht="12.75" customHeight="1" x14ac:dyDescent="0.2">
      <c r="A47" s="798" t="s">
        <v>289</v>
      </c>
      <c r="B47" s="799"/>
      <c r="C47" s="800"/>
      <c r="D47" s="913" t="s">
        <v>293</v>
      </c>
      <c r="E47" s="952"/>
      <c r="F47" s="952"/>
      <c r="G47" s="952"/>
      <c r="H47" s="952"/>
      <c r="I47" s="952"/>
      <c r="J47" s="952"/>
      <c r="K47" s="952"/>
      <c r="L47" s="952"/>
      <c r="M47" s="952"/>
      <c r="N47" s="952"/>
      <c r="O47" s="952"/>
      <c r="P47" s="952"/>
      <c r="Q47" s="952"/>
      <c r="R47" s="952"/>
      <c r="S47" s="952"/>
      <c r="T47" s="952"/>
      <c r="U47" s="952"/>
      <c r="V47" s="952"/>
      <c r="W47" s="952"/>
      <c r="X47" s="952"/>
      <c r="Y47" s="952"/>
      <c r="Z47" s="952"/>
      <c r="AA47" s="952"/>
      <c r="AB47" s="952"/>
      <c r="AC47" s="952"/>
      <c r="AD47" s="917" t="s">
        <v>294</v>
      </c>
      <c r="AE47" s="917"/>
      <c r="AF47" s="917"/>
      <c r="AG47" s="917"/>
      <c r="AH47" s="917"/>
      <c r="AI47" s="917"/>
      <c r="AJ47" s="917"/>
      <c r="AK47" s="917"/>
      <c r="AL47" s="917"/>
      <c r="AM47" s="917"/>
      <c r="AN47" s="946" t="s">
        <v>295</v>
      </c>
      <c r="AO47" s="946"/>
      <c r="AP47" s="946"/>
      <c r="AQ47" s="946"/>
      <c r="AR47" s="946"/>
      <c r="AS47" s="946"/>
      <c r="AT47" s="946"/>
      <c r="AU47" s="946"/>
      <c r="AV47" s="946"/>
      <c r="AW47" s="947"/>
      <c r="AX47" s="946" t="s">
        <v>296</v>
      </c>
      <c r="AY47" s="946"/>
      <c r="AZ47" s="946"/>
      <c r="BA47" s="946"/>
      <c r="BB47" s="946"/>
      <c r="BC47" s="946"/>
      <c r="BD47" s="946"/>
      <c r="BE47" s="946"/>
      <c r="BF47" s="946"/>
      <c r="BG47" s="947"/>
      <c r="BH47" s="42" t="s">
        <v>304</v>
      </c>
      <c r="BI47" s="42" t="s">
        <v>304</v>
      </c>
      <c r="BJ47" s="42" t="s">
        <v>304</v>
      </c>
      <c r="BK47" s="42" t="s">
        <v>304</v>
      </c>
    </row>
    <row r="48" spans="1:69" x14ac:dyDescent="0.2">
      <c r="A48" s="801"/>
      <c r="B48" s="802"/>
      <c r="C48" s="803"/>
      <c r="D48" s="918"/>
      <c r="E48" s="953"/>
      <c r="F48" s="953"/>
      <c r="G48" s="953"/>
      <c r="H48" s="953"/>
      <c r="I48" s="953"/>
      <c r="J48" s="953"/>
      <c r="K48" s="953"/>
      <c r="L48" s="953"/>
      <c r="M48" s="953"/>
      <c r="N48" s="953"/>
      <c r="O48" s="953"/>
      <c r="P48" s="953"/>
      <c r="Q48" s="953"/>
      <c r="R48" s="953"/>
      <c r="S48" s="953"/>
      <c r="T48" s="953"/>
      <c r="U48" s="953"/>
      <c r="V48" s="953"/>
      <c r="W48" s="953"/>
      <c r="X48" s="953"/>
      <c r="Y48" s="953"/>
      <c r="Z48" s="953"/>
      <c r="AA48" s="953"/>
      <c r="AB48" s="953"/>
      <c r="AC48" s="953"/>
      <c r="AD48" s="917"/>
      <c r="AE48" s="917"/>
      <c r="AF48" s="917"/>
      <c r="AG48" s="917"/>
      <c r="AH48" s="917"/>
      <c r="AI48" s="917"/>
      <c r="AJ48" s="917"/>
      <c r="AK48" s="917"/>
      <c r="AL48" s="917"/>
      <c r="AM48" s="917"/>
      <c r="AN48" s="948"/>
      <c r="AO48" s="948"/>
      <c r="AP48" s="948"/>
      <c r="AQ48" s="948"/>
      <c r="AR48" s="948"/>
      <c r="AS48" s="948"/>
      <c r="AT48" s="948"/>
      <c r="AU48" s="948"/>
      <c r="AV48" s="948"/>
      <c r="AW48" s="949"/>
      <c r="AX48" s="948"/>
      <c r="AY48" s="948"/>
      <c r="AZ48" s="948"/>
      <c r="BA48" s="948"/>
      <c r="BB48" s="948"/>
      <c r="BC48" s="948"/>
      <c r="BD48" s="948"/>
      <c r="BE48" s="948"/>
      <c r="BF48" s="948"/>
      <c r="BG48" s="949"/>
      <c r="BH48" s="42" t="s">
        <v>289</v>
      </c>
      <c r="BI48" s="42" t="s">
        <v>282</v>
      </c>
      <c r="BJ48" s="42" t="s">
        <v>276</v>
      </c>
      <c r="BK48" s="42" t="s">
        <v>289</v>
      </c>
      <c r="BN48" s="45"/>
      <c r="BO48" s="44"/>
      <c r="BP48" s="43"/>
      <c r="BQ48" s="43"/>
    </row>
    <row r="49" spans="1:59" x14ac:dyDescent="0.2">
      <c r="A49" s="801"/>
      <c r="B49" s="802"/>
      <c r="C49" s="803"/>
      <c r="D49" s="918"/>
      <c r="E49" s="953"/>
      <c r="F49" s="953"/>
      <c r="G49" s="953"/>
      <c r="H49" s="953"/>
      <c r="I49" s="953"/>
      <c r="J49" s="953"/>
      <c r="K49" s="953"/>
      <c r="L49" s="953"/>
      <c r="M49" s="953"/>
      <c r="N49" s="953"/>
      <c r="O49" s="953"/>
      <c r="P49" s="953"/>
      <c r="Q49" s="953"/>
      <c r="R49" s="953"/>
      <c r="S49" s="953"/>
      <c r="T49" s="953"/>
      <c r="U49" s="953"/>
      <c r="V49" s="953"/>
      <c r="W49" s="953"/>
      <c r="X49" s="953"/>
      <c r="Y49" s="953"/>
      <c r="Z49" s="953"/>
      <c r="AA49" s="953"/>
      <c r="AB49" s="953"/>
      <c r="AC49" s="953"/>
      <c r="AD49" s="917"/>
      <c r="AE49" s="917"/>
      <c r="AF49" s="917"/>
      <c r="AG49" s="917"/>
      <c r="AH49" s="917"/>
      <c r="AI49" s="917"/>
      <c r="AJ49" s="917"/>
      <c r="AK49" s="917"/>
      <c r="AL49" s="917"/>
      <c r="AM49" s="917"/>
      <c r="AN49" s="948"/>
      <c r="AO49" s="948"/>
      <c r="AP49" s="948"/>
      <c r="AQ49" s="948"/>
      <c r="AR49" s="948"/>
      <c r="AS49" s="948"/>
      <c r="AT49" s="948"/>
      <c r="AU49" s="948"/>
      <c r="AV49" s="948"/>
      <c r="AW49" s="949"/>
      <c r="AX49" s="948"/>
      <c r="AY49" s="948"/>
      <c r="AZ49" s="948"/>
      <c r="BA49" s="948"/>
      <c r="BB49" s="948"/>
      <c r="BC49" s="948"/>
      <c r="BD49" s="948"/>
      <c r="BE49" s="948"/>
      <c r="BF49" s="948"/>
      <c r="BG49" s="949"/>
    </row>
    <row r="50" spans="1:59" ht="13.5" x14ac:dyDescent="0.25">
      <c r="A50" s="801"/>
      <c r="B50" s="802"/>
      <c r="C50" s="803"/>
      <c r="D50" s="897" t="s">
        <v>277</v>
      </c>
      <c r="E50" s="898"/>
      <c r="F50" s="898"/>
      <c r="G50" s="898"/>
      <c r="H50" s="898"/>
      <c r="I50" s="898"/>
      <c r="J50" s="898"/>
      <c r="K50" s="898"/>
      <c r="L50" s="898"/>
      <c r="M50" s="898"/>
      <c r="N50" s="898"/>
      <c r="O50" s="898"/>
      <c r="P50" s="898"/>
      <c r="Q50" s="898"/>
      <c r="R50" s="898"/>
      <c r="S50" s="898"/>
      <c r="T50" s="898"/>
      <c r="U50" s="898"/>
      <c r="V50" s="898"/>
      <c r="W50" s="898"/>
      <c r="X50" s="898"/>
      <c r="Y50" s="898"/>
      <c r="Z50" s="898"/>
      <c r="AA50" s="898"/>
      <c r="AB50" s="898"/>
      <c r="AC50" s="898"/>
      <c r="AD50" s="917"/>
      <c r="AE50" s="917"/>
      <c r="AF50" s="917"/>
      <c r="AG50" s="917"/>
      <c r="AH50" s="917"/>
      <c r="AI50" s="917"/>
      <c r="AJ50" s="917"/>
      <c r="AK50" s="917"/>
      <c r="AL50" s="917"/>
      <c r="AM50" s="917"/>
      <c r="AN50" s="948"/>
      <c r="AO50" s="948"/>
      <c r="AP50" s="948"/>
      <c r="AQ50" s="948"/>
      <c r="AR50" s="948"/>
      <c r="AS50" s="948"/>
      <c r="AT50" s="948"/>
      <c r="AU50" s="948"/>
      <c r="AV50" s="948"/>
      <c r="AW50" s="949"/>
      <c r="AX50" s="948"/>
      <c r="AY50" s="948"/>
      <c r="AZ50" s="948"/>
      <c r="BA50" s="948"/>
      <c r="BB50" s="948"/>
      <c r="BC50" s="948"/>
      <c r="BD50" s="948"/>
      <c r="BE50" s="948"/>
      <c r="BF50" s="948"/>
      <c r="BG50" s="949"/>
    </row>
    <row r="51" spans="1:59" x14ac:dyDescent="0.2">
      <c r="A51" s="801"/>
      <c r="B51" s="802"/>
      <c r="C51" s="803"/>
      <c r="D51" s="909" t="s">
        <v>0</v>
      </c>
      <c r="E51" s="910"/>
      <c r="F51" s="910"/>
      <c r="G51" s="910"/>
      <c r="H51" s="910"/>
      <c r="I51" s="910"/>
      <c r="J51" s="910"/>
      <c r="K51" s="910"/>
      <c r="L51" s="910"/>
      <c r="M51" s="910"/>
      <c r="N51" s="910"/>
      <c r="O51" s="910"/>
      <c r="P51" s="910"/>
      <c r="Q51" s="910"/>
      <c r="R51" s="910"/>
      <c r="S51" s="910"/>
      <c r="T51" s="910"/>
      <c r="U51" s="910"/>
      <c r="V51" s="910"/>
      <c r="W51" s="910"/>
      <c r="X51" s="910"/>
      <c r="Y51" s="910"/>
      <c r="Z51" s="910"/>
      <c r="AA51" s="910"/>
      <c r="AB51" s="910"/>
      <c r="AC51" s="910"/>
      <c r="AD51" s="917"/>
      <c r="AE51" s="917"/>
      <c r="AF51" s="917"/>
      <c r="AG51" s="917"/>
      <c r="AH51" s="917"/>
      <c r="AI51" s="917"/>
      <c r="AJ51" s="917"/>
      <c r="AK51" s="917"/>
      <c r="AL51" s="917"/>
      <c r="AM51" s="917"/>
      <c r="AN51" s="950"/>
      <c r="AO51" s="950"/>
      <c r="AP51" s="950"/>
      <c r="AQ51" s="950"/>
      <c r="AR51" s="950"/>
      <c r="AS51" s="950"/>
      <c r="AT51" s="950"/>
      <c r="AU51" s="950"/>
      <c r="AV51" s="950"/>
      <c r="AW51" s="951"/>
      <c r="AX51" s="950"/>
      <c r="AY51" s="950"/>
      <c r="AZ51" s="950"/>
      <c r="BA51" s="950"/>
      <c r="BB51" s="950"/>
      <c r="BC51" s="950"/>
      <c r="BD51" s="950"/>
      <c r="BE51" s="950"/>
      <c r="BF51" s="950"/>
      <c r="BG51" s="951"/>
    </row>
    <row r="52" spans="1:59" ht="12.75" customHeight="1" x14ac:dyDescent="0.2">
      <c r="A52" s="801"/>
      <c r="B52" s="802"/>
      <c r="C52" s="803"/>
      <c r="D52" s="909"/>
      <c r="E52" s="910"/>
      <c r="F52" s="910"/>
      <c r="G52" s="910"/>
      <c r="H52" s="910"/>
      <c r="I52" s="910"/>
      <c r="J52" s="910"/>
      <c r="K52" s="910"/>
      <c r="L52" s="910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  <c r="Z52" s="910"/>
      <c r="AA52" s="910"/>
      <c r="AB52" s="910"/>
      <c r="AC52" s="910"/>
      <c r="AD52" s="877">
        <v>0</v>
      </c>
      <c r="AE52" s="878"/>
      <c r="AF52" s="878"/>
      <c r="AG52" s="878"/>
      <c r="AH52" s="878"/>
      <c r="AI52" s="878"/>
      <c r="AJ52" s="878"/>
      <c r="AK52" s="878"/>
      <c r="AL52" s="878"/>
      <c r="AM52" s="879"/>
      <c r="AN52" s="954"/>
      <c r="AO52" s="955"/>
      <c r="AP52" s="955"/>
      <c r="AQ52" s="955"/>
      <c r="AR52" s="955"/>
      <c r="AS52" s="955"/>
      <c r="AT52" s="955"/>
      <c r="AU52" s="955"/>
      <c r="AV52" s="955"/>
      <c r="AW52" s="956"/>
      <c r="AX52" s="954"/>
      <c r="AY52" s="955"/>
      <c r="AZ52" s="955"/>
      <c r="BA52" s="955"/>
      <c r="BB52" s="955"/>
      <c r="BC52" s="955"/>
      <c r="BD52" s="955"/>
      <c r="BE52" s="955"/>
      <c r="BF52" s="955"/>
      <c r="BG52" s="956"/>
    </row>
    <row r="53" spans="1:59" ht="12.75" customHeight="1" x14ac:dyDescent="0.2">
      <c r="A53" s="804"/>
      <c r="B53" s="805"/>
      <c r="C53" s="806"/>
      <c r="D53" s="911"/>
      <c r="E53" s="912"/>
      <c r="F53" s="912"/>
      <c r="G53" s="912"/>
      <c r="H53" s="912"/>
      <c r="I53" s="912"/>
      <c r="J53" s="912"/>
      <c r="K53" s="912"/>
      <c r="L53" s="912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  <c r="Z53" s="912"/>
      <c r="AA53" s="912"/>
      <c r="AB53" s="912"/>
      <c r="AC53" s="912"/>
      <c r="AD53" s="880"/>
      <c r="AE53" s="881"/>
      <c r="AF53" s="881"/>
      <c r="AG53" s="881"/>
      <c r="AH53" s="881"/>
      <c r="AI53" s="881"/>
      <c r="AJ53" s="881"/>
      <c r="AK53" s="881"/>
      <c r="AL53" s="881"/>
      <c r="AM53" s="882"/>
      <c r="AN53" s="957"/>
      <c r="AO53" s="958"/>
      <c r="AP53" s="958"/>
      <c r="AQ53" s="958"/>
      <c r="AR53" s="958"/>
      <c r="AS53" s="958"/>
      <c r="AT53" s="958"/>
      <c r="AU53" s="958"/>
      <c r="AV53" s="958"/>
      <c r="AW53" s="959"/>
      <c r="AX53" s="957"/>
      <c r="AY53" s="958"/>
      <c r="AZ53" s="958"/>
      <c r="BA53" s="958"/>
      <c r="BB53" s="958"/>
      <c r="BC53" s="958"/>
      <c r="BD53" s="958"/>
      <c r="BE53" s="958"/>
      <c r="BF53" s="958"/>
      <c r="BG53" s="959"/>
    </row>
    <row r="54" spans="1:59" ht="15" x14ac:dyDescent="0.2">
      <c r="A54" s="798"/>
      <c r="B54" s="799"/>
      <c r="C54" s="800"/>
      <c r="D54" s="638"/>
      <c r="E54" s="884"/>
      <c r="F54" s="884"/>
      <c r="G54" s="884"/>
      <c r="H54" s="884"/>
      <c r="I54" s="884"/>
      <c r="J54" s="884"/>
      <c r="K54" s="884"/>
      <c r="L54" s="884"/>
      <c r="M54" s="884"/>
      <c r="N54" s="884"/>
      <c r="O54" s="884"/>
      <c r="P54" s="884"/>
      <c r="Q54" s="884"/>
      <c r="R54" s="884"/>
      <c r="S54" s="884"/>
      <c r="T54" s="884"/>
      <c r="U54" s="884"/>
      <c r="V54" s="884"/>
      <c r="W54" s="884"/>
      <c r="X54" s="884"/>
      <c r="Y54" s="884"/>
      <c r="Z54" s="884"/>
      <c r="AA54" s="884"/>
      <c r="AB54" s="884"/>
      <c r="AC54" s="884"/>
      <c r="AD54" s="824"/>
      <c r="AE54" s="824"/>
      <c r="AF54" s="824"/>
      <c r="AG54" s="824"/>
      <c r="AH54" s="824"/>
      <c r="AI54" s="824"/>
      <c r="AJ54" s="824"/>
      <c r="AK54" s="824"/>
      <c r="AL54" s="824"/>
      <c r="AM54" s="824"/>
      <c r="AN54" s="660"/>
      <c r="AO54" s="660"/>
      <c r="AP54" s="660"/>
      <c r="AQ54" s="660"/>
      <c r="AR54" s="660"/>
      <c r="AS54" s="660"/>
      <c r="AT54" s="660"/>
      <c r="AU54" s="660"/>
      <c r="AV54" s="660"/>
      <c r="AW54" s="661"/>
      <c r="AX54" s="660"/>
      <c r="AY54" s="660"/>
      <c r="AZ54" s="660"/>
      <c r="BA54" s="660"/>
      <c r="BB54" s="660"/>
      <c r="BC54" s="660"/>
      <c r="BD54" s="660"/>
      <c r="BE54" s="660"/>
      <c r="BF54" s="660"/>
      <c r="BG54" s="661"/>
    </row>
    <row r="55" spans="1:59" ht="12.75" customHeight="1" x14ac:dyDescent="0.2"/>
    <row r="56" spans="1:59" x14ac:dyDescent="0.2">
      <c r="AD56" s="824" t="s">
        <v>297</v>
      </c>
      <c r="AE56" s="824"/>
      <c r="AF56" s="824"/>
      <c r="AG56" s="824"/>
      <c r="AH56" s="824"/>
      <c r="AI56" s="824"/>
      <c r="AJ56" s="824"/>
      <c r="AK56" s="824"/>
      <c r="AL56" s="824"/>
      <c r="AM56" s="824"/>
      <c r="AN56" s="660" t="s">
        <v>298</v>
      </c>
      <c r="AO56" s="660"/>
      <c r="AP56" s="660"/>
      <c r="AQ56" s="660"/>
      <c r="AR56" s="660"/>
      <c r="AS56" s="660"/>
      <c r="AT56" s="660"/>
      <c r="AU56" s="660"/>
      <c r="AV56" s="660"/>
      <c r="AW56" s="661"/>
      <c r="AX56" s="660" t="s">
        <v>299</v>
      </c>
      <c r="AY56" s="660"/>
      <c r="AZ56" s="660"/>
      <c r="BA56" s="660"/>
      <c r="BB56" s="660"/>
      <c r="BC56" s="660"/>
      <c r="BD56" s="660"/>
      <c r="BE56" s="660"/>
      <c r="BF56" s="660"/>
      <c r="BG56" s="661"/>
    </row>
    <row r="57" spans="1:59" x14ac:dyDescent="0.2">
      <c r="AD57" s="824"/>
      <c r="AE57" s="824"/>
      <c r="AF57" s="824"/>
      <c r="AG57" s="824"/>
      <c r="AH57" s="824"/>
      <c r="AI57" s="824"/>
      <c r="AJ57" s="824"/>
      <c r="AK57" s="824"/>
      <c r="AL57" s="824"/>
      <c r="AM57" s="824"/>
      <c r="AN57" s="560"/>
      <c r="AO57" s="560"/>
      <c r="AP57" s="560"/>
      <c r="AQ57" s="560"/>
      <c r="AR57" s="560"/>
      <c r="AS57" s="560"/>
      <c r="AT57" s="560"/>
      <c r="AU57" s="560"/>
      <c r="AV57" s="560"/>
      <c r="AW57" s="662"/>
      <c r="AX57" s="560"/>
      <c r="AY57" s="560"/>
      <c r="AZ57" s="560"/>
      <c r="BA57" s="560"/>
      <c r="BB57" s="560"/>
      <c r="BC57" s="560"/>
      <c r="BD57" s="560"/>
      <c r="BE57" s="560"/>
      <c r="BF57" s="560"/>
      <c r="BG57" s="662"/>
    </row>
    <row r="58" spans="1:59" x14ac:dyDescent="0.2">
      <c r="AD58" s="824"/>
      <c r="AE58" s="824"/>
      <c r="AF58" s="824"/>
      <c r="AG58" s="824"/>
      <c r="AH58" s="824"/>
      <c r="AI58" s="824"/>
      <c r="AJ58" s="824"/>
      <c r="AK58" s="824"/>
      <c r="AL58" s="824"/>
      <c r="AM58" s="824"/>
      <c r="AN58" s="560"/>
      <c r="AO58" s="560"/>
      <c r="AP58" s="560"/>
      <c r="AQ58" s="560"/>
      <c r="AR58" s="560"/>
      <c r="AS58" s="560"/>
      <c r="AT58" s="560"/>
      <c r="AU58" s="560"/>
      <c r="AV58" s="560"/>
      <c r="AW58" s="662"/>
      <c r="AX58" s="560"/>
      <c r="AY58" s="560"/>
      <c r="AZ58" s="560"/>
      <c r="BA58" s="560"/>
      <c r="BB58" s="560"/>
      <c r="BC58" s="560"/>
      <c r="BD58" s="560"/>
      <c r="BE58" s="560"/>
      <c r="BF58" s="560"/>
      <c r="BG58" s="662"/>
    </row>
    <row r="59" spans="1:59" x14ac:dyDescent="0.2">
      <c r="AD59" s="824"/>
      <c r="AE59" s="824"/>
      <c r="AF59" s="824"/>
      <c r="AG59" s="824"/>
      <c r="AH59" s="824"/>
      <c r="AI59" s="824"/>
      <c r="AJ59" s="824"/>
      <c r="AK59" s="824"/>
      <c r="AL59" s="824"/>
      <c r="AM59" s="824"/>
      <c r="AN59" s="732"/>
      <c r="AO59" s="732"/>
      <c r="AP59" s="732"/>
      <c r="AQ59" s="732"/>
      <c r="AR59" s="732"/>
      <c r="AS59" s="732"/>
      <c r="AT59" s="732"/>
      <c r="AU59" s="732"/>
      <c r="AV59" s="732"/>
      <c r="AW59" s="733"/>
      <c r="AX59" s="732"/>
      <c r="AY59" s="732"/>
      <c r="AZ59" s="732"/>
      <c r="BA59" s="732"/>
      <c r="BB59" s="732"/>
      <c r="BC59" s="732"/>
      <c r="BD59" s="732"/>
      <c r="BE59" s="732"/>
      <c r="BF59" s="732"/>
      <c r="BG59" s="733"/>
    </row>
  </sheetData>
  <mergeCells count="86">
    <mergeCell ref="AD56:AM59"/>
    <mergeCell ref="AN56:AW59"/>
    <mergeCell ref="AX56:BG59"/>
    <mergeCell ref="A54:C54"/>
    <mergeCell ref="D54:AC54"/>
    <mergeCell ref="D51:AC53"/>
    <mergeCell ref="AD54:AM54"/>
    <mergeCell ref="AN54:AW54"/>
    <mergeCell ref="AN47:AW51"/>
    <mergeCell ref="AX54:BG54"/>
    <mergeCell ref="AD52:AM53"/>
    <mergeCell ref="AN52:AW53"/>
    <mergeCell ref="AX52:BG53"/>
    <mergeCell ref="AX47:BG51"/>
    <mergeCell ref="AX5:BG7"/>
    <mergeCell ref="AX8:BG9"/>
    <mergeCell ref="AX10:BG12"/>
    <mergeCell ref="AX13:BG14"/>
    <mergeCell ref="A47:C53"/>
    <mergeCell ref="AX40:BG44"/>
    <mergeCell ref="D47:AC49"/>
    <mergeCell ref="AX22:BG25"/>
    <mergeCell ref="AX26:BG27"/>
    <mergeCell ref="AD47:AM51"/>
    <mergeCell ref="AX34:BG37"/>
    <mergeCell ref="D50:AC50"/>
    <mergeCell ref="AD22:AM25"/>
    <mergeCell ref="AD32:AM33"/>
    <mergeCell ref="AN32:AW33"/>
    <mergeCell ref="AX28:BG31"/>
    <mergeCell ref="AN34:AW37"/>
    <mergeCell ref="AN38:AW39"/>
    <mergeCell ref="AX45:BG46"/>
    <mergeCell ref="AX15:BG19"/>
    <mergeCell ref="AX20:BG21"/>
    <mergeCell ref="AX38:BG39"/>
    <mergeCell ref="AN22:AW25"/>
    <mergeCell ref="AN20:AW21"/>
    <mergeCell ref="AX32:BG33"/>
    <mergeCell ref="AN26:AW27"/>
    <mergeCell ref="AN28:AW31"/>
    <mergeCell ref="A40:C46"/>
    <mergeCell ref="AD40:AM44"/>
    <mergeCell ref="AN40:AW44"/>
    <mergeCell ref="D43:AC43"/>
    <mergeCell ref="D44:AC46"/>
    <mergeCell ref="D40:AC42"/>
    <mergeCell ref="AD45:AM46"/>
    <mergeCell ref="AN45:AW46"/>
    <mergeCell ref="AN10:AW12"/>
    <mergeCell ref="A22:C27"/>
    <mergeCell ref="D22:AC24"/>
    <mergeCell ref="D28:AC30"/>
    <mergeCell ref="D12:AC14"/>
    <mergeCell ref="AD13:AM14"/>
    <mergeCell ref="AN13:AW14"/>
    <mergeCell ref="A15:C21"/>
    <mergeCell ref="AD15:AM19"/>
    <mergeCell ref="AN15:AW19"/>
    <mergeCell ref="D25:AC25"/>
    <mergeCell ref="D26:AC27"/>
    <mergeCell ref="AD20:AM21"/>
    <mergeCell ref="AD26:AM27"/>
    <mergeCell ref="AD28:AM31"/>
    <mergeCell ref="A34:C39"/>
    <mergeCell ref="A10:C14"/>
    <mergeCell ref="D10:AC11"/>
    <mergeCell ref="AD10:AM12"/>
    <mergeCell ref="D31:AC31"/>
    <mergeCell ref="D32:AC33"/>
    <mergeCell ref="D18:AC18"/>
    <mergeCell ref="D19:AC21"/>
    <mergeCell ref="D15:AC17"/>
    <mergeCell ref="A28:C33"/>
    <mergeCell ref="D38:AC39"/>
    <mergeCell ref="AD38:AM39"/>
    <mergeCell ref="D37:AC37"/>
    <mergeCell ref="D34:AC36"/>
    <mergeCell ref="AD34:AM37"/>
    <mergeCell ref="D7:AC9"/>
    <mergeCell ref="AD8:AM9"/>
    <mergeCell ref="AN8:AW9"/>
    <mergeCell ref="A5:C9"/>
    <mergeCell ref="D5:AC6"/>
    <mergeCell ref="AD5:AM7"/>
    <mergeCell ref="AN5:AW7"/>
  </mergeCells>
  <phoneticPr fontId="10" type="noConversion"/>
  <conditionalFormatting sqref="AD52:BG53 D51:AC53 D47 AD20:BG21 D15 A40:C53 A15:C21 D19:AC21">
    <cfRule type="expression" dxfId="1" priority="1" stopIfTrue="1">
      <formula>$D$151=" "</formula>
    </cfRule>
  </conditionalFormatting>
  <conditionalFormatting sqref="AD40:BG51 A34 D44:AC46 D40">
    <cfRule type="expression" dxfId="0" priority="2" stopIfTrue="1">
      <formula>$D$145=" "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showRowColHeaders="0" view="pageBreakPreview" zoomScaleSheetLayoutView="100" workbookViewId="0">
      <selection activeCell="A3" sqref="A3:N37"/>
    </sheetView>
  </sheetViews>
  <sheetFormatPr defaultRowHeight="12.75" x14ac:dyDescent="0.2"/>
  <sheetData>
    <row r="1" spans="1:14" ht="15" x14ac:dyDescent="0.2">
      <c r="A1" s="966" t="s">
        <v>261</v>
      </c>
      <c r="B1" s="966"/>
      <c r="C1" s="966"/>
      <c r="D1" s="966"/>
      <c r="E1" s="966"/>
      <c r="F1" s="966"/>
      <c r="G1" s="966"/>
      <c r="H1" s="966"/>
      <c r="I1" s="966"/>
      <c r="J1" s="966"/>
      <c r="K1" s="966"/>
      <c r="L1" s="966"/>
      <c r="M1" s="966"/>
      <c r="N1" s="966"/>
    </row>
    <row r="2" spans="1:14" ht="15" x14ac:dyDescent="0.2">
      <c r="A2" s="966" t="s">
        <v>448</v>
      </c>
      <c r="B2" s="966"/>
      <c r="C2" s="966"/>
      <c r="D2" s="966"/>
      <c r="E2" s="966"/>
      <c r="F2" s="966"/>
      <c r="G2" s="966"/>
      <c r="H2" s="966"/>
      <c r="I2" s="966"/>
      <c r="J2" s="966"/>
      <c r="K2" s="966"/>
      <c r="L2" s="966"/>
      <c r="M2" s="966"/>
      <c r="N2" s="966"/>
    </row>
    <row r="3" spans="1:14" x14ac:dyDescent="0.2">
      <c r="A3" s="967" t="s">
        <v>449</v>
      </c>
      <c r="B3" s="967"/>
      <c r="C3" s="967"/>
      <c r="D3" s="967"/>
      <c r="E3" s="967"/>
      <c r="F3" s="967"/>
      <c r="G3" s="967"/>
      <c r="H3" s="967"/>
      <c r="I3" s="967"/>
      <c r="J3" s="967"/>
      <c r="K3" s="967"/>
      <c r="L3" s="967"/>
      <c r="M3" s="967"/>
      <c r="N3" s="967"/>
    </row>
    <row r="4" spans="1:14" x14ac:dyDescent="0.2">
      <c r="A4" s="967"/>
      <c r="B4" s="967"/>
      <c r="C4" s="967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</row>
    <row r="5" spans="1:14" x14ac:dyDescent="0.2">
      <c r="A5" s="967"/>
      <c r="B5" s="967"/>
      <c r="C5" s="967"/>
      <c r="D5" s="967"/>
      <c r="E5" s="967"/>
      <c r="F5" s="967"/>
      <c r="G5" s="967"/>
      <c r="H5" s="967"/>
      <c r="I5" s="967"/>
      <c r="J5" s="967"/>
      <c r="K5" s="967"/>
      <c r="L5" s="967"/>
      <c r="M5" s="967"/>
      <c r="N5" s="967"/>
    </row>
    <row r="6" spans="1:14" x14ac:dyDescent="0.2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</row>
    <row r="7" spans="1:14" x14ac:dyDescent="0.2">
      <c r="A7" s="967"/>
      <c r="B7" s="967"/>
      <c r="C7" s="967"/>
      <c r="D7" s="967"/>
      <c r="E7" s="967"/>
      <c r="F7" s="967"/>
      <c r="G7" s="967"/>
      <c r="H7" s="967"/>
      <c r="I7" s="967"/>
      <c r="J7" s="967"/>
      <c r="K7" s="967"/>
      <c r="L7" s="967"/>
      <c r="M7" s="967"/>
      <c r="N7" s="967"/>
    </row>
    <row r="8" spans="1:14" x14ac:dyDescent="0.2">
      <c r="A8" s="967"/>
      <c r="B8" s="967"/>
      <c r="C8" s="967"/>
      <c r="D8" s="967"/>
      <c r="E8" s="967"/>
      <c r="F8" s="967"/>
      <c r="G8" s="967"/>
      <c r="H8" s="967"/>
      <c r="I8" s="967"/>
      <c r="J8" s="967"/>
      <c r="K8" s="967"/>
      <c r="L8" s="967"/>
      <c r="M8" s="967"/>
      <c r="N8" s="967"/>
    </row>
    <row r="9" spans="1:14" x14ac:dyDescent="0.2">
      <c r="A9" s="967"/>
      <c r="B9" s="967"/>
      <c r="C9" s="967"/>
      <c r="D9" s="967"/>
      <c r="E9" s="967"/>
      <c r="F9" s="967"/>
      <c r="G9" s="967"/>
      <c r="H9" s="967"/>
      <c r="I9" s="967"/>
      <c r="J9" s="967"/>
      <c r="K9" s="967"/>
      <c r="L9" s="967"/>
      <c r="M9" s="967"/>
      <c r="N9" s="967"/>
    </row>
    <row r="10" spans="1:14" x14ac:dyDescent="0.2">
      <c r="A10" s="967"/>
      <c r="B10" s="967"/>
      <c r="C10" s="967"/>
      <c r="D10" s="967"/>
      <c r="E10" s="967"/>
      <c r="F10" s="967"/>
      <c r="G10" s="967"/>
      <c r="H10" s="967"/>
      <c r="I10" s="967"/>
      <c r="J10" s="967"/>
      <c r="K10" s="967"/>
      <c r="L10" s="967"/>
      <c r="M10" s="967"/>
      <c r="N10" s="967"/>
    </row>
    <row r="11" spans="1:14" x14ac:dyDescent="0.2">
      <c r="A11" s="967"/>
      <c r="B11" s="967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7"/>
      <c r="N11" s="967"/>
    </row>
    <row r="12" spans="1:14" x14ac:dyDescent="0.2">
      <c r="A12" s="967"/>
      <c r="B12" s="967"/>
      <c r="C12" s="967"/>
      <c r="D12" s="967"/>
      <c r="E12" s="967"/>
      <c r="F12" s="967"/>
      <c r="G12" s="967"/>
      <c r="H12" s="967"/>
      <c r="I12" s="967"/>
      <c r="J12" s="967"/>
      <c r="K12" s="967"/>
      <c r="L12" s="967"/>
      <c r="M12" s="967"/>
      <c r="N12" s="967"/>
    </row>
    <row r="13" spans="1:14" x14ac:dyDescent="0.2">
      <c r="A13" s="967"/>
      <c r="B13" s="967"/>
      <c r="C13" s="967"/>
      <c r="D13" s="967"/>
      <c r="E13" s="967"/>
      <c r="F13" s="967"/>
      <c r="G13" s="967"/>
      <c r="H13" s="967"/>
      <c r="I13" s="967"/>
      <c r="J13" s="967"/>
      <c r="K13" s="967"/>
      <c r="L13" s="967"/>
      <c r="M13" s="967"/>
      <c r="N13" s="967"/>
    </row>
    <row r="14" spans="1:14" x14ac:dyDescent="0.2">
      <c r="A14" s="967"/>
      <c r="B14" s="967"/>
      <c r="C14" s="967"/>
      <c r="D14" s="967"/>
      <c r="E14" s="967"/>
      <c r="F14" s="967"/>
      <c r="G14" s="967"/>
      <c r="H14" s="967"/>
      <c r="I14" s="967"/>
      <c r="J14" s="967"/>
      <c r="K14" s="967"/>
      <c r="L14" s="967"/>
      <c r="M14" s="967"/>
      <c r="N14" s="967"/>
    </row>
    <row r="15" spans="1:14" x14ac:dyDescent="0.2">
      <c r="A15" s="967"/>
      <c r="B15" s="967"/>
      <c r="C15" s="967"/>
      <c r="D15" s="967"/>
      <c r="E15" s="967"/>
      <c r="F15" s="967"/>
      <c r="G15" s="967"/>
      <c r="H15" s="967"/>
      <c r="I15" s="967"/>
      <c r="J15" s="967"/>
      <c r="K15" s="967"/>
      <c r="L15" s="967"/>
      <c r="M15" s="967"/>
      <c r="N15" s="967"/>
    </row>
    <row r="16" spans="1:14" x14ac:dyDescent="0.2">
      <c r="A16" s="967"/>
      <c r="B16" s="967"/>
      <c r="C16" s="967"/>
      <c r="D16" s="967"/>
      <c r="E16" s="967"/>
      <c r="F16" s="967"/>
      <c r="G16" s="967"/>
      <c r="H16" s="967"/>
      <c r="I16" s="967"/>
      <c r="J16" s="967"/>
      <c r="K16" s="967"/>
      <c r="L16" s="967"/>
      <c r="M16" s="967"/>
      <c r="N16" s="967"/>
    </row>
    <row r="17" spans="1:14" x14ac:dyDescent="0.2">
      <c r="A17" s="967"/>
      <c r="B17" s="967"/>
      <c r="C17" s="967"/>
      <c r="D17" s="967"/>
      <c r="E17" s="967"/>
      <c r="F17" s="967"/>
      <c r="G17" s="967"/>
      <c r="H17" s="967"/>
      <c r="I17" s="967"/>
      <c r="J17" s="967"/>
      <c r="K17" s="967"/>
      <c r="L17" s="967"/>
      <c r="M17" s="967"/>
      <c r="N17" s="967"/>
    </row>
    <row r="18" spans="1:14" x14ac:dyDescent="0.2">
      <c r="A18" s="967"/>
      <c r="B18" s="967"/>
      <c r="C18" s="967"/>
      <c r="D18" s="967"/>
      <c r="E18" s="967"/>
      <c r="F18" s="967"/>
      <c r="G18" s="967"/>
      <c r="H18" s="967"/>
      <c r="I18" s="967"/>
      <c r="J18" s="967"/>
      <c r="K18" s="967"/>
      <c r="L18" s="967"/>
      <c r="M18" s="967"/>
      <c r="N18" s="967"/>
    </row>
    <row r="19" spans="1:14" x14ac:dyDescent="0.2">
      <c r="A19" s="967"/>
      <c r="B19" s="967"/>
      <c r="C19" s="967"/>
      <c r="D19" s="967"/>
      <c r="E19" s="967"/>
      <c r="F19" s="967"/>
      <c r="G19" s="967"/>
      <c r="H19" s="967"/>
      <c r="I19" s="967"/>
      <c r="J19" s="967"/>
      <c r="K19" s="967"/>
      <c r="L19" s="967"/>
      <c r="M19" s="967"/>
      <c r="N19" s="967"/>
    </row>
    <row r="20" spans="1:14" x14ac:dyDescent="0.2">
      <c r="A20" s="967"/>
      <c r="B20" s="967"/>
      <c r="C20" s="967"/>
      <c r="D20" s="967"/>
      <c r="E20" s="967"/>
      <c r="F20" s="967"/>
      <c r="G20" s="967"/>
      <c r="H20" s="967"/>
      <c r="I20" s="967"/>
      <c r="J20" s="967"/>
      <c r="K20" s="967"/>
      <c r="L20" s="967"/>
      <c r="M20" s="967"/>
      <c r="N20" s="967"/>
    </row>
    <row r="21" spans="1:14" x14ac:dyDescent="0.2">
      <c r="A21" s="967"/>
      <c r="B21" s="967"/>
      <c r="C21" s="967"/>
      <c r="D21" s="967"/>
      <c r="E21" s="967"/>
      <c r="F21" s="967"/>
      <c r="G21" s="967"/>
      <c r="H21" s="967"/>
      <c r="I21" s="967"/>
      <c r="J21" s="967"/>
      <c r="K21" s="967"/>
      <c r="L21" s="967"/>
      <c r="M21" s="967"/>
      <c r="N21" s="967"/>
    </row>
    <row r="22" spans="1:14" x14ac:dyDescent="0.2">
      <c r="A22" s="967"/>
      <c r="B22" s="967"/>
      <c r="C22" s="967"/>
      <c r="D22" s="967"/>
      <c r="E22" s="967"/>
      <c r="F22" s="967"/>
      <c r="G22" s="967"/>
      <c r="H22" s="967"/>
      <c r="I22" s="967"/>
      <c r="J22" s="967"/>
      <c r="K22" s="967"/>
      <c r="L22" s="967"/>
      <c r="M22" s="967"/>
      <c r="N22" s="967"/>
    </row>
    <row r="23" spans="1:14" x14ac:dyDescent="0.2">
      <c r="A23" s="967"/>
      <c r="B23" s="967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7"/>
      <c r="N23" s="967"/>
    </row>
    <row r="24" spans="1:14" x14ac:dyDescent="0.2">
      <c r="A24" s="967"/>
      <c r="B24" s="967"/>
      <c r="C24" s="967"/>
      <c r="D24" s="967"/>
      <c r="E24" s="967"/>
      <c r="F24" s="967"/>
      <c r="G24" s="967"/>
      <c r="H24" s="967"/>
      <c r="I24" s="967"/>
      <c r="J24" s="967"/>
      <c r="K24" s="967"/>
      <c r="L24" s="967"/>
      <c r="M24" s="967"/>
      <c r="N24" s="967"/>
    </row>
    <row r="25" spans="1:14" x14ac:dyDescent="0.2">
      <c r="A25" s="967"/>
      <c r="B25" s="967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7"/>
      <c r="N25" s="967"/>
    </row>
    <row r="26" spans="1:14" x14ac:dyDescent="0.2">
      <c r="A26" s="967"/>
      <c r="B26" s="967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7"/>
      <c r="N26" s="967"/>
    </row>
    <row r="27" spans="1:14" x14ac:dyDescent="0.2">
      <c r="A27" s="967"/>
      <c r="B27" s="967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7"/>
      <c r="N27" s="967"/>
    </row>
    <row r="28" spans="1:14" x14ac:dyDescent="0.2">
      <c r="A28" s="967"/>
      <c r="B28" s="967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7"/>
      <c r="N28" s="967"/>
    </row>
    <row r="29" spans="1:14" x14ac:dyDescent="0.2">
      <c r="A29" s="967"/>
      <c r="B29" s="967"/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7"/>
      <c r="N29" s="967"/>
    </row>
    <row r="30" spans="1:14" x14ac:dyDescent="0.2">
      <c r="A30" s="967"/>
      <c r="B30" s="967"/>
      <c r="C30" s="967"/>
      <c r="D30" s="967"/>
      <c r="E30" s="967"/>
      <c r="F30" s="967"/>
      <c r="G30" s="967"/>
      <c r="H30" s="967"/>
      <c r="I30" s="967"/>
      <c r="J30" s="967"/>
      <c r="K30" s="967"/>
      <c r="L30" s="967"/>
      <c r="M30" s="967"/>
      <c r="N30" s="967"/>
    </row>
    <row r="31" spans="1:14" x14ac:dyDescent="0.2">
      <c r="A31" s="967"/>
      <c r="B31" s="967"/>
      <c r="C31" s="967"/>
      <c r="D31" s="967"/>
      <c r="E31" s="967"/>
      <c r="F31" s="967"/>
      <c r="G31" s="967"/>
      <c r="H31" s="967"/>
      <c r="I31" s="967"/>
      <c r="J31" s="967"/>
      <c r="K31" s="967"/>
      <c r="L31" s="967"/>
      <c r="M31" s="967"/>
      <c r="N31" s="967"/>
    </row>
    <row r="32" spans="1:14" x14ac:dyDescent="0.2">
      <c r="A32" s="967"/>
      <c r="B32" s="967"/>
      <c r="C32" s="967"/>
      <c r="D32" s="967"/>
      <c r="E32" s="967"/>
      <c r="F32" s="967"/>
      <c r="G32" s="967"/>
      <c r="H32" s="967"/>
      <c r="I32" s="967"/>
      <c r="J32" s="967"/>
      <c r="K32" s="967"/>
      <c r="L32" s="967"/>
      <c r="M32" s="967"/>
      <c r="N32" s="967"/>
    </row>
    <row r="33" spans="1:14" x14ac:dyDescent="0.2">
      <c r="A33" s="967"/>
      <c r="B33" s="967"/>
      <c r="C33" s="967"/>
      <c r="D33" s="967"/>
      <c r="E33" s="967"/>
      <c r="F33" s="967"/>
      <c r="G33" s="967"/>
      <c r="H33" s="967"/>
      <c r="I33" s="967"/>
      <c r="J33" s="967"/>
      <c r="K33" s="967"/>
      <c r="L33" s="967"/>
      <c r="M33" s="967"/>
      <c r="N33" s="967"/>
    </row>
    <row r="34" spans="1:14" x14ac:dyDescent="0.2">
      <c r="A34" s="967"/>
      <c r="B34" s="967"/>
      <c r="C34" s="967"/>
      <c r="D34" s="967"/>
      <c r="E34" s="967"/>
      <c r="F34" s="967"/>
      <c r="G34" s="967"/>
      <c r="H34" s="967"/>
      <c r="I34" s="967"/>
      <c r="J34" s="967"/>
      <c r="K34" s="967"/>
      <c r="L34" s="967"/>
      <c r="M34" s="967"/>
      <c r="N34" s="967"/>
    </row>
    <row r="35" spans="1:14" x14ac:dyDescent="0.2">
      <c r="A35" s="967"/>
      <c r="B35" s="967"/>
      <c r="C35" s="967"/>
      <c r="D35" s="967"/>
      <c r="E35" s="967"/>
      <c r="F35" s="967"/>
      <c r="G35" s="967"/>
      <c r="H35" s="967"/>
      <c r="I35" s="967"/>
      <c r="J35" s="967"/>
      <c r="K35" s="967"/>
      <c r="L35" s="967"/>
      <c r="M35" s="967"/>
      <c r="N35" s="967"/>
    </row>
    <row r="36" spans="1:14" x14ac:dyDescent="0.2">
      <c r="A36" s="967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</row>
    <row r="37" spans="1:14" ht="134.25" customHeight="1" x14ac:dyDescent="0.2">
      <c r="A37" s="967"/>
      <c r="B37" s="967"/>
      <c r="C37" s="967"/>
      <c r="D37" s="967"/>
      <c r="E37" s="967"/>
      <c r="F37" s="967"/>
      <c r="G37" s="967"/>
      <c r="H37" s="967"/>
      <c r="I37" s="967"/>
      <c r="J37" s="967"/>
      <c r="K37" s="967"/>
      <c r="L37" s="967"/>
      <c r="M37" s="967"/>
      <c r="N37" s="967"/>
    </row>
  </sheetData>
  <mergeCells count="3">
    <mergeCell ref="A1:N1"/>
    <mergeCell ref="A2:N2"/>
    <mergeCell ref="A3:N37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34</vt:i4>
      </vt:variant>
    </vt:vector>
  </HeadingPairs>
  <TitlesOfParts>
    <vt:vector size="38" baseType="lpstr">
      <vt:lpstr>общие сведения</vt:lpstr>
      <vt:lpstr>ЗС</vt:lpstr>
      <vt:lpstr>п.2.</vt:lpstr>
      <vt:lpstr>КТ</vt:lpstr>
      <vt:lpstr>_72ч</vt:lpstr>
      <vt:lpstr>_дпо</vt:lpstr>
      <vt:lpstr>_рек3</vt:lpstr>
      <vt:lpstr>FIO</vt:lpstr>
      <vt:lpstr>proverka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место_ОС</vt:lpstr>
      <vt:lpstr>МуницОбр_ОС</vt:lpstr>
      <vt:lpstr>ЗС!Область_печати</vt:lpstr>
      <vt:lpstr>КТ!Область_печати</vt:lpstr>
      <vt:lpstr>'общие сведения'!Область_печати</vt:lpstr>
      <vt:lpstr>порог_в</vt:lpstr>
      <vt:lpstr>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Сидорова</cp:lastModifiedBy>
  <cp:lastPrinted>2015-09-15T17:26:42Z</cp:lastPrinted>
  <dcterms:created xsi:type="dcterms:W3CDTF">2012-04-17T12:38:08Z</dcterms:created>
  <dcterms:modified xsi:type="dcterms:W3CDTF">2023-08-24T11:11:19Z</dcterms:modified>
</cp:coreProperties>
</file>